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Buchhaltung\Buchhaltung 2018\"/>
    </mc:Choice>
  </mc:AlternateContent>
  <bookViews>
    <workbookView xWindow="0" yWindow="0" windowWidth="28800" windowHeight="12435"/>
  </bookViews>
  <sheets>
    <sheet name="Sachkonten" sheetId="2" r:id="rId1"/>
  </sheets>
  <definedNames>
    <definedName name="_xlnm.Print_Area" localSheetId="0">Sachkonten!$A$1:$J$164</definedName>
    <definedName name="_xlnm.Print_Titles" localSheetId="0">Sachkonten!$1:$4</definedName>
  </definedNames>
  <calcPr calcId="152511"/>
</workbook>
</file>

<file path=xl/calcChain.xml><?xml version="1.0" encoding="utf-8"?>
<calcChain xmlns="http://schemas.openxmlformats.org/spreadsheetml/2006/main">
  <c r="F134" i="2" l="1"/>
  <c r="F124" i="2"/>
  <c r="F95" i="2"/>
  <c r="F58" i="2"/>
  <c r="F156" i="2"/>
  <c r="F10" i="2"/>
  <c r="H46" i="2" l="1"/>
  <c r="F46" i="2"/>
  <c r="F47" i="2" s="1"/>
  <c r="H32" i="2" l="1"/>
  <c r="H24" i="2"/>
  <c r="H21" i="2"/>
  <c r="H18" i="2"/>
  <c r="H13" i="2"/>
  <c r="H10" i="2"/>
  <c r="H47" i="2" s="1"/>
  <c r="F24" i="2"/>
  <c r="F32" i="2"/>
  <c r="F21" i="2"/>
  <c r="F18" i="2"/>
  <c r="F13" i="2"/>
  <c r="H155" i="2" l="1"/>
  <c r="F155" i="2"/>
  <c r="E148" i="2"/>
  <c r="C148" i="2"/>
  <c r="E144" i="2"/>
  <c r="C144" i="2"/>
  <c r="E134" i="2"/>
  <c r="C134" i="2"/>
  <c r="E124" i="2"/>
  <c r="C124" i="2"/>
  <c r="E102" i="2"/>
  <c r="C102" i="2"/>
  <c r="E95" i="2"/>
  <c r="C95" i="2"/>
  <c r="E83" i="2"/>
  <c r="C83" i="2"/>
  <c r="E70" i="2"/>
  <c r="C70" i="2"/>
  <c r="E58" i="2"/>
  <c r="C58" i="2"/>
  <c r="H134" i="2"/>
  <c r="H124" i="2"/>
  <c r="H102" i="2"/>
  <c r="H95" i="2"/>
  <c r="H83" i="2"/>
  <c r="H70" i="2"/>
  <c r="H58" i="2"/>
  <c r="E156" i="2" l="1"/>
  <c r="C156" i="2"/>
  <c r="H144" i="2"/>
  <c r="F83" i="2"/>
  <c r="F70" i="2"/>
  <c r="F106" i="2" l="1"/>
  <c r="F109" i="2"/>
  <c r="H148" i="2" l="1"/>
  <c r="H156" i="2" s="1"/>
  <c r="E159" i="2"/>
  <c r="H159" i="2" l="1"/>
  <c r="F148" i="2" l="1"/>
  <c r="F144" i="2"/>
  <c r="F102" i="2"/>
  <c r="C159" i="2" l="1"/>
  <c r="F159" i="2" l="1"/>
  <c r="C163" i="2" s="1"/>
  <c r="C164" i="2" s="1"/>
</calcChain>
</file>

<file path=xl/sharedStrings.xml><?xml version="1.0" encoding="utf-8"?>
<sst xmlns="http://schemas.openxmlformats.org/spreadsheetml/2006/main" count="287" uniqueCount="238">
  <si>
    <t>Konto</t>
  </si>
  <si>
    <t>Kontobezeichnung</t>
  </si>
  <si>
    <t>Zuschuss vom DSB</t>
  </si>
  <si>
    <t>Zuschuss von der Deutschen Sportjugend</t>
  </si>
  <si>
    <t>Lehrermeisterschaft</t>
  </si>
  <si>
    <t>Schulschachachkongress</t>
  </si>
  <si>
    <t>Kinderschachpatentlehrgang</t>
  </si>
  <si>
    <t>Mädchenschachpatentlehrgang</t>
  </si>
  <si>
    <t>Japan-Austausch</t>
  </si>
  <si>
    <t>Mädchen- und Frauenschachkongress</t>
  </si>
  <si>
    <t>Jugendversammlung</t>
  </si>
  <si>
    <t>Sonstige Einnahmen</t>
  </si>
  <si>
    <t>Einnahmen Werbematerial 7 %</t>
  </si>
  <si>
    <t>Einnahmen Werbematerial 19 %</t>
  </si>
  <si>
    <t>DVM</t>
  </si>
  <si>
    <t>Jugendsprecherarbeit</t>
  </si>
  <si>
    <t>Sonstige Ausgaben allgemeine Jugendarbeit</t>
  </si>
  <si>
    <t>Deutsche Schulschachmeisterschaften</t>
  </si>
  <si>
    <t>Schulschachkongress</t>
  </si>
  <si>
    <t>Schulschach Sonstiges</t>
  </si>
  <si>
    <t>DSJ-Forum</t>
  </si>
  <si>
    <t>DSJ-Homepage</t>
  </si>
  <si>
    <t>Messeauftritte</t>
  </si>
  <si>
    <t>Werbematerial 19 %</t>
  </si>
  <si>
    <t>Sonstige Ausgaben Öffentlichkeitsarbeit</t>
  </si>
  <si>
    <t>Vorstand</t>
  </si>
  <si>
    <t>Deutsche Sportjugend</t>
  </si>
  <si>
    <t>Sonstige Tagungen</t>
  </si>
  <si>
    <t>Druckschriften</t>
  </si>
  <si>
    <t>Gebührenaufwand</t>
  </si>
  <si>
    <t>Verwaltungskosten</t>
  </si>
  <si>
    <t>Vorstandsauslagen</t>
  </si>
  <si>
    <t>Weiterleitung dsj-Personalmittel</t>
  </si>
  <si>
    <t>3200</t>
  </si>
  <si>
    <t>Spenden</t>
  </si>
  <si>
    <t>3401</t>
  </si>
  <si>
    <t>3402</t>
  </si>
  <si>
    <t>Zentrale DEM</t>
  </si>
  <si>
    <t>3403</t>
  </si>
  <si>
    <t>Sonstige Einnahmen DEM</t>
  </si>
  <si>
    <t>davon gedeckt durch Eigenbeteiligungen</t>
  </si>
  <si>
    <t>davon gedeckt durch sonstige Einnahmen</t>
  </si>
  <si>
    <t>davon gedeckt durch dsj-Zuschuss</t>
  </si>
  <si>
    <t>4110</t>
  </si>
  <si>
    <t>DLM</t>
  </si>
  <si>
    <t>davon Reuegelder</t>
  </si>
  <si>
    <t>Einnahmen gesamt</t>
  </si>
  <si>
    <t>4470</t>
  </si>
  <si>
    <t>Förderprogramm Jugendmaßnahmen</t>
  </si>
  <si>
    <t>4440</t>
  </si>
  <si>
    <t>4460</t>
  </si>
  <si>
    <t>China-Austausch</t>
  </si>
  <si>
    <t>4480</t>
  </si>
  <si>
    <t>4600</t>
  </si>
  <si>
    <t>Schiedsrichterlehrgang</t>
  </si>
  <si>
    <t>4640</t>
  </si>
  <si>
    <t>DSJ-Akademie</t>
  </si>
  <si>
    <t>4660</t>
  </si>
  <si>
    <t>Vereinskonferenzen</t>
  </si>
  <si>
    <t>4770</t>
  </si>
  <si>
    <t>terre des hommes</t>
  </si>
  <si>
    <t>4780</t>
  </si>
  <si>
    <t>Werbematerial 7 %</t>
  </si>
  <si>
    <t>4835</t>
  </si>
  <si>
    <t>Geschäftsführender Vorstand</t>
  </si>
  <si>
    <t>4860</t>
  </si>
  <si>
    <t>Deutscher Schachbund</t>
  </si>
  <si>
    <t>5200</t>
  </si>
  <si>
    <t>Weiterleitung Spenden</t>
  </si>
  <si>
    <t>Ausgaben gesamt</t>
  </si>
  <si>
    <t>4430</t>
  </si>
  <si>
    <t>Einnahmen</t>
  </si>
  <si>
    <t>Ausgaben</t>
  </si>
  <si>
    <t>3412</t>
  </si>
  <si>
    <t>3414</t>
  </si>
  <si>
    <t>3416</t>
  </si>
  <si>
    <t>3419</t>
  </si>
  <si>
    <t>3420</t>
  </si>
  <si>
    <t>Russland-Austausch</t>
  </si>
  <si>
    <t xml:space="preserve">davon gedeckt durch Eigenbeteiligungen </t>
  </si>
  <si>
    <t>davon gedeckt durch ZI:EL+-Zuschuss</t>
  </si>
  <si>
    <t>davon gedeckt durch ZI:EL*-Zuschuss</t>
  </si>
  <si>
    <t>3415</t>
  </si>
  <si>
    <t>4635</t>
  </si>
  <si>
    <t>Breitenschachpatent</t>
  </si>
  <si>
    <t>3201</t>
  </si>
  <si>
    <t>Spenden tdh</t>
  </si>
  <si>
    <t>Akademiegebühr TN</t>
  </si>
  <si>
    <t>Seminargebühr TN</t>
  </si>
  <si>
    <t>JH Kosten der TN</t>
  </si>
  <si>
    <t>Kongressgebühr TN</t>
  </si>
  <si>
    <t>Hotel-, Orga.-, RK-Kosten TN + DSJ</t>
  </si>
  <si>
    <t>Zuschüsse für Vereinsprojekte</t>
  </si>
  <si>
    <t>Qualitätssiegel Schulschach u.a.</t>
  </si>
  <si>
    <t>Teilnahme an DSB-Veranstaltungen</t>
  </si>
  <si>
    <t>Kontogebühren</t>
  </si>
  <si>
    <t>Hotelkosten, Startgelder TN</t>
  </si>
  <si>
    <t>Gremiensitzungen, Hotel-, RK-Kosten</t>
  </si>
  <si>
    <t>1771</t>
  </si>
  <si>
    <t>Umsatzsteuer 7 %</t>
  </si>
  <si>
    <t>1776</t>
  </si>
  <si>
    <t>Umsatzsteuer 19 %</t>
  </si>
  <si>
    <t>1576</t>
  </si>
  <si>
    <t>Vorsteuer 19 %</t>
  </si>
  <si>
    <t>Ergebnis 2016</t>
  </si>
  <si>
    <t>3422</t>
  </si>
  <si>
    <t>3424</t>
  </si>
  <si>
    <t>Öffentlichkeitsarbeit</t>
  </si>
  <si>
    <t>3425</t>
  </si>
  <si>
    <t>4670</t>
  </si>
  <si>
    <t>Bundesfreiwilligendienst</t>
  </si>
  <si>
    <t>4782</t>
  </si>
  <si>
    <t>1571</t>
  </si>
  <si>
    <t>Vorsteuer 7 %</t>
  </si>
  <si>
    <t>4210</t>
  </si>
  <si>
    <t>Mädchenschach ZI:EL+</t>
  </si>
  <si>
    <t>3110</t>
  </si>
  <si>
    <t>davon gedeckt durch DSB Zuschuss</t>
  </si>
  <si>
    <t>4485</t>
  </si>
  <si>
    <t>davon gedeckt durch ZI:EL-Zuschuss</t>
  </si>
  <si>
    <t>Jahr der Vereine ZI:EL+</t>
  </si>
  <si>
    <t>Domainkosten, Wartungskosten, Newsletter</t>
  </si>
  <si>
    <t>private Spenden</t>
  </si>
  <si>
    <t>KJP-, ZI:EL*-, BFD Förderung</t>
  </si>
  <si>
    <t>Plakate, Flyer, Kugelschreiber, Chessy etc.</t>
  </si>
  <si>
    <t>dsj + ZI:EL+ Personalmittel an DSB</t>
  </si>
  <si>
    <t>Sonderzuschuss vom DSB</t>
  </si>
  <si>
    <t>Entwicklung Projekt Vereinsberater</t>
  </si>
  <si>
    <t>Zuschüsse an die Ausrichter entfällt ab 2017</t>
  </si>
  <si>
    <t>Aus- und Fortbildung von Schiedsrichtern</t>
  </si>
  <si>
    <t>Plakate, Flyer, die kostenfrei abgegeben werden</t>
  </si>
  <si>
    <t>u.a. Bahncards, RK, Verwaltungskosten</t>
  </si>
  <si>
    <t>Werbematerial kostenfrei</t>
  </si>
  <si>
    <t>Seminargebühr Camp der Welten ZI:EL+ Projekte</t>
  </si>
  <si>
    <t>3300</t>
  </si>
  <si>
    <t>Vereine für Geflüchtete</t>
  </si>
  <si>
    <t>4625</t>
  </si>
  <si>
    <t>Kontostand 01.01.2017</t>
  </si>
  <si>
    <t>Budget 2017</t>
  </si>
  <si>
    <t>Budget 2018</t>
  </si>
  <si>
    <t>TN Gebühr ZI:EL etc.</t>
  </si>
  <si>
    <t>Öffentlichkeitsarbeitspatent</t>
  </si>
  <si>
    <t>Öfffentlichkeitsarbeitspatent</t>
  </si>
  <si>
    <t>Bildungsangebote für Bfdler</t>
  </si>
  <si>
    <t>Materialien für die Jugendversammlung</t>
  </si>
  <si>
    <t>Frankreich-Austausch</t>
  </si>
  <si>
    <t>div. Aktionen durch AK geplant, Tour de Schach</t>
  </si>
  <si>
    <t>4220</t>
  </si>
  <si>
    <t>Mädchen- und Frauenschach</t>
  </si>
  <si>
    <t>Ergebnis per 31.12.17</t>
  </si>
  <si>
    <t>Ergebnis per 31.12.2017</t>
  </si>
  <si>
    <t>Kontostand 31.12.2017</t>
  </si>
  <si>
    <t>TN Gebühr, Hotelkosten, Rahmenprogramm</t>
  </si>
  <si>
    <t>für Mädchen- und Frauenkongress &amp; Tour de Schach</t>
  </si>
  <si>
    <t>TN Gebühr bei OUT-Maßnahme 2018</t>
  </si>
  <si>
    <t>Keine TN Gebühr IN Maßnahme 2017</t>
  </si>
  <si>
    <t>Seminargebühr TN; zusätzlich für Kongress</t>
  </si>
  <si>
    <t>Jugendworkshop / Jugendkongress</t>
  </si>
  <si>
    <t>Inklusionswochenende, ZI:EL+ Projekte wie Camp der Welten</t>
  </si>
  <si>
    <t>Out Maßnahme geplant</t>
  </si>
  <si>
    <t>davon gedeckt durch Zuschuss DSB</t>
  </si>
  <si>
    <t>findet ab 2018 nicht mehr statt</t>
  </si>
  <si>
    <t>Rücklage</t>
  </si>
  <si>
    <t>wird ab 2018 nicht mehr durchgeführt</t>
  </si>
  <si>
    <t>4011</t>
  </si>
  <si>
    <t>DSB Einzelmeisterschaft</t>
  </si>
  <si>
    <t>Bezuschussung DSJ Starter</t>
  </si>
  <si>
    <t>4475</t>
  </si>
  <si>
    <t>Präventionsarbeit</t>
  </si>
  <si>
    <t>Maßnahmen der Prävention Kindeswohl</t>
  </si>
  <si>
    <t>Integration / Inklusion ZI:EL</t>
  </si>
  <si>
    <t>Kinderschach</t>
  </si>
  <si>
    <t>DSJ Budgetauswertung per 31.12.2017 und Budgetplan für 2018</t>
  </si>
  <si>
    <t>Summe weitere Kosten</t>
  </si>
  <si>
    <t>ZI:EL+ Projekte wie Mädchenschachcamp, Betreuerinnenausbildung</t>
  </si>
  <si>
    <t>Projekte AK Mädchenschach wie Grand-Prix, Mädchenschachaktionswochen</t>
  </si>
  <si>
    <t>2017 noch inklusive MFK</t>
  </si>
  <si>
    <t>IN oder OUT Maßnahme 2018 nicht geplant</t>
  </si>
  <si>
    <t>IN-Maßnahme, Bertreuerkosten</t>
  </si>
  <si>
    <t>OUT Maßnahme 2018, Flugkosten, Vorbereitungslehrgänge</t>
  </si>
  <si>
    <t>Kinderschachcamp, Qualitätssiegel Kindergarten</t>
  </si>
  <si>
    <t>Hotel-, RK-, Referentenkosten, Rahmenprogramm</t>
  </si>
  <si>
    <t>3-4 Konferenzen, Referentenkosten</t>
  </si>
  <si>
    <t>Druck,- Portokosten DSJ Mitteilungsblatt als Beilage JugendSchach</t>
  </si>
  <si>
    <t>Stand-, Teamkosten YOU, Spiel Rostock</t>
  </si>
  <si>
    <t>RK-Kosten zu Veranstaltungen</t>
  </si>
  <si>
    <t>RK-, Hotelkosten DSJ+LSJ / Abwicklung 2018 über DSJ</t>
  </si>
  <si>
    <t xml:space="preserve">wieder 3 Sitzungen, Hotel-, RK-Kosten </t>
  </si>
  <si>
    <t>DSJ Jubiläum 2020</t>
  </si>
  <si>
    <t>tdh-Spenden aus 2017</t>
  </si>
  <si>
    <t>davon Länderanteil</t>
  </si>
  <si>
    <t xml:space="preserve">Spenden für tdh </t>
  </si>
  <si>
    <t>Chessyausleihe, Qualitätssiegelschilder etc.</t>
  </si>
  <si>
    <t xml:space="preserve">Verkauf hauptsächlich durch DSB WD GmbH und bei der DEM </t>
  </si>
  <si>
    <t>DVM Reuegeld / Startgelder</t>
  </si>
  <si>
    <t xml:space="preserve">DLM </t>
  </si>
  <si>
    <t>Sondermaßnahme 2016+2017, fällt normal nicht an</t>
  </si>
  <si>
    <t xml:space="preserve">Schulschachpatent </t>
  </si>
  <si>
    <t>von den teilnehmenden Vereinen, werden weitergeleitet an Ausrichter</t>
  </si>
  <si>
    <t>Zuschüsse, Spenden etc.</t>
  </si>
  <si>
    <t>Mädchenschachveranstaltungen</t>
  </si>
  <si>
    <t>keine Maßnahme 2018 geplant</t>
  </si>
  <si>
    <t>Seminargebühr Nört in 2018 nicht geplant</t>
  </si>
  <si>
    <t>Hotelkosten der Delegierten</t>
  </si>
  <si>
    <t xml:space="preserve">Verkauf hauptsächlich durch DSB WD GmbH und bei der DEM  </t>
  </si>
  <si>
    <t>Weiterleitung Reuegelder, RK Schiedsrichterkosten, Partiebertragung</t>
  </si>
  <si>
    <t>ab 2018  Unterkunfts-, Reisekosten TN, Referentenkosten</t>
  </si>
  <si>
    <t>OUT Maßnahme geplant, Reisekosten</t>
  </si>
  <si>
    <t xml:space="preserve">Unterkunfts-, Reisekosten TN für Jugendkongress und 1 Jugendworkshop </t>
  </si>
  <si>
    <t>2 Seminare, JH-, RK,- TN, Referentenkosten</t>
  </si>
  <si>
    <t>1 Seminar Unterkunfts-, RK TN, Referentenkosten</t>
  </si>
  <si>
    <t>1 Seminar, JH-, RK TN, Referentenkosten</t>
  </si>
  <si>
    <t>1 Seminare, JH-, RK TN,- Referentenkosten</t>
  </si>
  <si>
    <t>Unterkunfts-, RK TN, Referentenkosten</t>
  </si>
  <si>
    <t xml:space="preserve">Erstellungskosten für Werbematerial und Verkaufsmaterial wie </t>
  </si>
  <si>
    <t>div. Maßnahmen durch AK geplant, Goldener Chesso</t>
  </si>
  <si>
    <t>Telefonkonferenzen und 1 Sitzung mit Hotel-, RK-Kosten</t>
  </si>
  <si>
    <t>Hauptsächlich AK- und AG-Sitzungen, Unterkunfts- und RK-Kosten</t>
  </si>
  <si>
    <t>Summe Einnahmen Ausbildung</t>
  </si>
  <si>
    <t>Summe Einnahmen Deutsche Meisterschaften</t>
  </si>
  <si>
    <t>Summe Einnahmen Mädchen- und Frauenschach</t>
  </si>
  <si>
    <t>Summe Einnahmen internationale Veranstaltungen</t>
  </si>
  <si>
    <t>Summe Einnahmen Schulschach</t>
  </si>
  <si>
    <t>Summe Einnahmen allgemeine Jugendarbeit</t>
  </si>
  <si>
    <t xml:space="preserve">Summe weitere Einnahmen </t>
  </si>
  <si>
    <t>Summe Ausgaben Deutsche Meisterschaften</t>
  </si>
  <si>
    <t>Summe Ausgaben Mädchen- und Frauenschach</t>
  </si>
  <si>
    <t>Summe Ausgaben internationale Veranstaltungen</t>
  </si>
  <si>
    <t>Summe Ausgaben allgemeine Jugendarbeit</t>
  </si>
  <si>
    <t>Summe Ausgaben Schulschach</t>
  </si>
  <si>
    <t>Summe Ausgaben Ausbildung</t>
  </si>
  <si>
    <t>Summe Ausgaben Öffentlichkeitsarbeit</t>
  </si>
  <si>
    <t>Summe Ausgaben Tagungen</t>
  </si>
  <si>
    <t>Summe Ausgaben Verwaltungskosten</t>
  </si>
  <si>
    <t>Einnahmen abzlg. Ausgaben</t>
  </si>
  <si>
    <t>Bemerkungen zum Budgetentwurf  2018</t>
  </si>
  <si>
    <t>Startgelder der LSJ</t>
  </si>
  <si>
    <t xml:space="preserve">Weiterleitung Startgelder, RK Schiedsrichterkosten, Partieübertragung,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</si>
</sst>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b/>
      <sz val="1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6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203">
    <xf numFmtId="0" fontId="0" fillId="0" borderId="0" xfId="0"/>
    <xf numFmtId="0" fontId="4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right" vertical="center"/>
    </xf>
    <xf numFmtId="44" fontId="3" fillId="0" borderId="1" xfId="2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49" fontId="3" fillId="2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4" fillId="0" borderId="8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right" vertical="center"/>
    </xf>
    <xf numFmtId="44" fontId="4" fillId="0" borderId="1" xfId="2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/>
    </xf>
    <xf numFmtId="164" fontId="4" fillId="0" borderId="2" xfId="0" applyNumberFormat="1" applyFont="1" applyFill="1" applyBorder="1" applyAlignment="1">
      <alignment horizontal="right" vertical="center"/>
    </xf>
    <xf numFmtId="44" fontId="4" fillId="0" borderId="2" xfId="2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164" fontId="4" fillId="0" borderId="4" xfId="0" applyNumberFormat="1" applyFont="1" applyFill="1" applyBorder="1" applyAlignment="1">
      <alignment horizontal="right" vertical="center"/>
    </xf>
    <xf numFmtId="44" fontId="4" fillId="0" borderId="4" xfId="2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right" vertical="center"/>
    </xf>
    <xf numFmtId="44" fontId="4" fillId="0" borderId="0" xfId="2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4" fontId="4" fillId="0" borderId="0" xfId="2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164" fontId="4" fillId="0" borderId="10" xfId="0" applyNumberFormat="1" applyFont="1" applyFill="1" applyBorder="1" applyAlignment="1">
      <alignment horizontal="right" vertical="center"/>
    </xf>
    <xf numFmtId="44" fontId="4" fillId="0" borderId="10" xfId="2" applyFont="1" applyFill="1" applyBorder="1" applyAlignment="1">
      <alignment vertical="center"/>
    </xf>
    <xf numFmtId="8" fontId="4" fillId="0" borderId="10" xfId="2" applyNumberFormat="1" applyFont="1" applyFill="1" applyBorder="1" applyAlignment="1">
      <alignment vertical="center"/>
    </xf>
    <xf numFmtId="8" fontId="4" fillId="5" borderId="11" xfId="2" applyNumberFormat="1" applyFont="1" applyFill="1" applyBorder="1" applyAlignment="1">
      <alignment vertical="center"/>
    </xf>
    <xf numFmtId="8" fontId="4" fillId="2" borderId="11" xfId="2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49" fontId="4" fillId="0" borderId="13" xfId="0" applyNumberFormat="1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49" fontId="4" fillId="0" borderId="1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4" fontId="4" fillId="0" borderId="1" xfId="2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  <xf numFmtId="164" fontId="4" fillId="5" borderId="5" xfId="0" applyNumberFormat="1" applyFont="1" applyFill="1" applyBorder="1" applyAlignment="1">
      <alignment horizontal="right" vertical="center"/>
    </xf>
    <xf numFmtId="8" fontId="4" fillId="5" borderId="5" xfId="2" applyNumberFormat="1" applyFont="1" applyFill="1" applyBorder="1" applyAlignment="1">
      <alignment vertical="center"/>
    </xf>
    <xf numFmtId="8" fontId="4" fillId="0" borderId="1" xfId="2" applyNumberFormat="1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horizontal="left" vertical="center"/>
    </xf>
    <xf numFmtId="49" fontId="3" fillId="5" borderId="16" xfId="0" applyNumberFormat="1" applyFont="1" applyFill="1" applyBorder="1" applyAlignment="1">
      <alignment horizontal="left" vertical="center"/>
    </xf>
    <xf numFmtId="164" fontId="3" fillId="0" borderId="16" xfId="0" applyNumberFormat="1" applyFont="1" applyFill="1" applyBorder="1" applyAlignment="1">
      <alignment horizontal="right" vertical="center"/>
    </xf>
    <xf numFmtId="44" fontId="4" fillId="0" borderId="16" xfId="2" applyFont="1" applyFill="1" applyBorder="1" applyAlignment="1">
      <alignment vertical="center"/>
    </xf>
    <xf numFmtId="164" fontId="3" fillId="5" borderId="16" xfId="0" applyNumberFormat="1" applyFont="1" applyFill="1" applyBorder="1" applyAlignment="1">
      <alignment horizontal="right" vertical="center"/>
    </xf>
    <xf numFmtId="8" fontId="3" fillId="5" borderId="18" xfId="2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164" fontId="4" fillId="4" borderId="11" xfId="0" applyNumberFormat="1" applyFont="1" applyFill="1" applyBorder="1" applyAlignment="1">
      <alignment horizontal="right" vertical="center"/>
    </xf>
    <xf numFmtId="164" fontId="4" fillId="2" borderId="11" xfId="0" applyNumberFormat="1" applyFont="1" applyFill="1" applyBorder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49" fontId="3" fillId="4" borderId="16" xfId="0" applyNumberFormat="1" applyFont="1" applyFill="1" applyBorder="1" applyAlignment="1">
      <alignment horizontal="left" vertical="center"/>
    </xf>
    <xf numFmtId="164" fontId="3" fillId="4" borderId="16" xfId="0" applyNumberFormat="1" applyFont="1" applyFill="1" applyBorder="1" applyAlignment="1">
      <alignment horizontal="right" vertical="center"/>
    </xf>
    <xf numFmtId="164" fontId="4" fillId="7" borderId="11" xfId="0" applyNumberFormat="1" applyFont="1" applyFill="1" applyBorder="1" applyAlignment="1">
      <alignment horizontal="right" vertical="center"/>
    </xf>
    <xf numFmtId="164" fontId="4" fillId="7" borderId="5" xfId="0" applyNumberFormat="1" applyFont="1" applyFill="1" applyBorder="1" applyAlignment="1">
      <alignment horizontal="right" vertical="center"/>
    </xf>
    <xf numFmtId="44" fontId="4" fillId="0" borderId="1" xfId="2" applyFont="1" applyFill="1" applyBorder="1" applyAlignment="1">
      <alignment horizontal="right" vertical="center"/>
    </xf>
    <xf numFmtId="49" fontId="3" fillId="7" borderId="16" xfId="0" applyNumberFormat="1" applyFont="1" applyFill="1" applyBorder="1" applyAlignment="1">
      <alignment horizontal="left" vertical="center"/>
    </xf>
    <xf numFmtId="164" fontId="3" fillId="7" borderId="16" xfId="0" applyNumberFormat="1" applyFont="1" applyFill="1" applyBorder="1" applyAlignment="1">
      <alignment horizontal="right" vertical="center"/>
    </xf>
    <xf numFmtId="164" fontId="4" fillId="12" borderId="11" xfId="0" applyNumberFormat="1" applyFont="1" applyFill="1" applyBorder="1" applyAlignment="1">
      <alignment horizontal="right" vertical="center"/>
    </xf>
    <xf numFmtId="164" fontId="4" fillId="12" borderId="5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49" fontId="4" fillId="0" borderId="19" xfId="0" applyNumberFormat="1" applyFont="1" applyFill="1" applyBorder="1" applyAlignment="1">
      <alignment horizontal="left" vertical="center"/>
    </xf>
    <xf numFmtId="164" fontId="4" fillId="12" borderId="6" xfId="0" applyNumberFormat="1" applyFont="1" applyFill="1" applyBorder="1" applyAlignment="1">
      <alignment horizontal="right" vertical="center"/>
    </xf>
    <xf numFmtId="164" fontId="4" fillId="2" borderId="6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49" fontId="3" fillId="12" borderId="16" xfId="0" applyNumberFormat="1" applyFont="1" applyFill="1" applyBorder="1" applyAlignment="1">
      <alignment horizontal="left" vertical="center"/>
    </xf>
    <xf numFmtId="164" fontId="3" fillId="12" borderId="16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8" fontId="4" fillId="0" borderId="1" xfId="2" applyNumberFormat="1" applyFont="1" applyFill="1" applyBorder="1" applyAlignment="1">
      <alignment horizontal="right" vertical="center"/>
    </xf>
    <xf numFmtId="164" fontId="4" fillId="6" borderId="11" xfId="0" applyNumberFormat="1" applyFont="1" applyFill="1" applyBorder="1" applyAlignment="1">
      <alignment horizontal="right" vertical="center"/>
    </xf>
    <xf numFmtId="164" fontId="4" fillId="11" borderId="11" xfId="0" applyNumberFormat="1" applyFont="1" applyFill="1" applyBorder="1" applyAlignment="1">
      <alignment horizontal="right" vertical="center"/>
    </xf>
    <xf numFmtId="164" fontId="4" fillId="6" borderId="5" xfId="0" applyNumberFormat="1" applyFont="1" applyFill="1" applyBorder="1" applyAlignment="1">
      <alignment horizontal="right" vertical="center"/>
    </xf>
    <xf numFmtId="164" fontId="4" fillId="11" borderId="5" xfId="0" applyNumberFormat="1" applyFont="1" applyFill="1" applyBorder="1" applyAlignment="1">
      <alignment horizontal="right" vertical="center"/>
    </xf>
    <xf numFmtId="49" fontId="3" fillId="0" borderId="15" xfId="0" applyNumberFormat="1" applyFont="1" applyFill="1" applyBorder="1" applyAlignment="1">
      <alignment horizontal="left" vertical="center"/>
    </xf>
    <xf numFmtId="49" fontId="3" fillId="11" borderId="16" xfId="0" applyNumberFormat="1" applyFont="1" applyFill="1" applyBorder="1" applyAlignment="1">
      <alignment horizontal="left" vertical="center"/>
    </xf>
    <xf numFmtId="164" fontId="3" fillId="6" borderId="16" xfId="0" applyNumberFormat="1" applyFont="1" applyFill="1" applyBorder="1" applyAlignment="1">
      <alignment horizontal="right" vertical="center"/>
    </xf>
    <xf numFmtId="164" fontId="3" fillId="11" borderId="16" xfId="0" applyNumberFormat="1" applyFont="1" applyFill="1" applyBorder="1" applyAlignment="1">
      <alignment horizontal="right" vertical="center"/>
    </xf>
    <xf numFmtId="164" fontId="4" fillId="13" borderId="11" xfId="0" applyNumberFormat="1" applyFont="1" applyFill="1" applyBorder="1" applyAlignment="1">
      <alignment horizontal="right" vertical="center"/>
    </xf>
    <xf numFmtId="164" fontId="4" fillId="13" borderId="5" xfId="0" applyNumberFormat="1" applyFont="1" applyFill="1" applyBorder="1" applyAlignment="1">
      <alignment horizontal="right" vertical="center"/>
    </xf>
    <xf numFmtId="8" fontId="4" fillId="0" borderId="4" xfId="2" applyNumberFormat="1" applyFont="1" applyFill="1" applyBorder="1" applyAlignment="1">
      <alignment vertical="center"/>
    </xf>
    <xf numFmtId="8" fontId="4" fillId="2" borderId="6" xfId="2" applyNumberFormat="1" applyFont="1" applyFill="1" applyBorder="1" applyAlignment="1">
      <alignment vertical="center"/>
    </xf>
    <xf numFmtId="49" fontId="3" fillId="13" borderId="16" xfId="0" applyNumberFormat="1" applyFont="1" applyFill="1" applyBorder="1" applyAlignment="1">
      <alignment horizontal="left" vertical="center"/>
    </xf>
    <xf numFmtId="164" fontId="3" fillId="13" borderId="16" xfId="0" applyNumberFormat="1" applyFont="1" applyFill="1" applyBorder="1" applyAlignment="1">
      <alignment horizontal="right" vertical="center"/>
    </xf>
    <xf numFmtId="164" fontId="4" fillId="8" borderId="11" xfId="0" applyNumberFormat="1" applyFont="1" applyFill="1" applyBorder="1" applyAlignment="1">
      <alignment horizontal="right" vertical="center"/>
    </xf>
    <xf numFmtId="164" fontId="4" fillId="8" borderId="6" xfId="0" applyNumberFormat="1" applyFont="1" applyFill="1" applyBorder="1" applyAlignment="1">
      <alignment horizontal="right" vertical="center"/>
    </xf>
    <xf numFmtId="164" fontId="4" fillId="8" borderId="5" xfId="0" applyNumberFormat="1" applyFont="1" applyFill="1" applyBorder="1" applyAlignment="1">
      <alignment horizontal="right" vertical="center"/>
    </xf>
    <xf numFmtId="49" fontId="3" fillId="8" borderId="16" xfId="0" applyNumberFormat="1" applyFont="1" applyFill="1" applyBorder="1" applyAlignment="1">
      <alignment horizontal="left" vertical="center"/>
    </xf>
    <xf numFmtId="164" fontId="3" fillId="8" borderId="16" xfId="0" applyNumberFormat="1" applyFont="1" applyFill="1" applyBorder="1" applyAlignment="1">
      <alignment horizontal="right" vertical="center"/>
    </xf>
    <xf numFmtId="164" fontId="4" fillId="14" borderId="11" xfId="0" applyNumberFormat="1" applyFont="1" applyFill="1" applyBorder="1" applyAlignment="1">
      <alignment horizontal="right" vertical="center"/>
    </xf>
    <xf numFmtId="164" fontId="4" fillId="14" borderId="5" xfId="0" applyNumberFormat="1" applyFont="1" applyFill="1" applyBorder="1" applyAlignment="1">
      <alignment horizontal="right" vertical="center"/>
    </xf>
    <xf numFmtId="49" fontId="3" fillId="14" borderId="16" xfId="0" applyNumberFormat="1" applyFont="1" applyFill="1" applyBorder="1" applyAlignment="1">
      <alignment horizontal="left" vertical="center"/>
    </xf>
    <xf numFmtId="164" fontId="3" fillId="14" borderId="16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right" vertical="center"/>
    </xf>
    <xf numFmtId="44" fontId="4" fillId="0" borderId="0" xfId="2" applyFont="1" applyFill="1" applyAlignment="1">
      <alignment vertical="center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8" xfId="0" applyFont="1" applyFill="1" applyBorder="1"/>
    <xf numFmtId="0" fontId="3" fillId="0" borderId="7" xfId="0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vertical="center"/>
    </xf>
    <xf numFmtId="44" fontId="3" fillId="0" borderId="7" xfId="2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4" fillId="0" borderId="0" xfId="2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44" fontId="4" fillId="0" borderId="0" xfId="0" applyNumberFormat="1" applyFont="1" applyFill="1" applyAlignment="1">
      <alignment vertical="center"/>
    </xf>
    <xf numFmtId="0" fontId="4" fillId="0" borderId="0" xfId="0" applyFont="1" applyFill="1" applyAlignment="1"/>
    <xf numFmtId="44" fontId="4" fillId="0" borderId="0" xfId="2" applyFont="1" applyFill="1" applyAlignment="1">
      <alignment vertical="top"/>
    </xf>
    <xf numFmtId="0" fontId="4" fillId="0" borderId="0" xfId="0" applyFont="1" applyFill="1" applyBorder="1" applyAlignment="1"/>
    <xf numFmtId="6" fontId="6" fillId="0" borderId="0" xfId="0" applyNumberFormat="1" applyFont="1" applyFill="1" applyBorder="1" applyAlignment="1"/>
    <xf numFmtId="44" fontId="4" fillId="0" borderId="0" xfId="2" applyFont="1" applyFill="1"/>
    <xf numFmtId="6" fontId="7" fillId="0" borderId="0" xfId="0" applyNumberFormat="1" applyFont="1" applyFill="1"/>
    <xf numFmtId="0" fontId="7" fillId="0" borderId="0" xfId="0" applyFont="1" applyFill="1"/>
    <xf numFmtId="164" fontId="4" fillId="0" borderId="0" xfId="0" applyNumberFormat="1" applyFont="1" applyFill="1"/>
    <xf numFmtId="0" fontId="4" fillId="2" borderId="0" xfId="0" applyFont="1" applyFill="1"/>
    <xf numFmtId="49" fontId="3" fillId="9" borderId="8" xfId="0" applyNumberFormat="1" applyFont="1" applyFill="1" applyBorder="1" applyAlignment="1">
      <alignment horizontal="left" vertical="center"/>
    </xf>
    <xf numFmtId="49" fontId="3" fillId="15" borderId="16" xfId="0" applyNumberFormat="1" applyFont="1" applyFill="1" applyBorder="1" applyAlignment="1">
      <alignment horizontal="left" vertical="center"/>
    </xf>
    <xf numFmtId="164" fontId="4" fillId="15" borderId="6" xfId="0" applyNumberFormat="1" applyFont="1" applyFill="1" applyBorder="1" applyAlignment="1">
      <alignment horizontal="right" vertical="center"/>
    </xf>
    <xf numFmtId="164" fontId="4" fillId="15" borderId="5" xfId="0" applyNumberFormat="1" applyFont="1" applyFill="1" applyBorder="1" applyAlignment="1">
      <alignment horizontal="right" vertical="center"/>
    </xf>
    <xf numFmtId="164" fontId="3" fillId="15" borderId="16" xfId="0" applyNumberFormat="1" applyFont="1" applyFill="1" applyBorder="1" applyAlignment="1">
      <alignment horizontal="right" vertical="center"/>
    </xf>
    <xf numFmtId="164" fontId="3" fillId="16" borderId="16" xfId="0" applyNumberFormat="1" applyFont="1" applyFill="1" applyBorder="1" applyAlignment="1">
      <alignment horizontal="right" vertical="center"/>
    </xf>
    <xf numFmtId="49" fontId="3" fillId="16" borderId="16" xfId="0" applyNumberFormat="1" applyFont="1" applyFill="1" applyBorder="1" applyAlignment="1">
      <alignment horizontal="left" vertical="center"/>
    </xf>
    <xf numFmtId="8" fontId="4" fillId="13" borderId="6" xfId="2" applyNumberFormat="1" applyFont="1" applyFill="1" applyBorder="1" applyAlignment="1">
      <alignment vertical="center"/>
    </xf>
    <xf numFmtId="164" fontId="3" fillId="0" borderId="10" xfId="0" applyNumberFormat="1" applyFont="1" applyFill="1" applyBorder="1" applyAlignment="1">
      <alignment horizontal="right" vertical="center"/>
    </xf>
    <xf numFmtId="164" fontId="3" fillId="2" borderId="11" xfId="0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vertical="center"/>
    </xf>
    <xf numFmtId="49" fontId="3" fillId="10" borderId="11" xfId="0" applyNumberFormat="1" applyFont="1" applyFill="1" applyBorder="1" applyAlignment="1">
      <alignment horizontal="left" vertical="center"/>
    </xf>
    <xf numFmtId="49" fontId="3" fillId="10" borderId="22" xfId="0" applyNumberFormat="1" applyFont="1" applyFill="1" applyBorder="1" applyAlignment="1">
      <alignment horizontal="left" vertical="center"/>
    </xf>
    <xf numFmtId="164" fontId="3" fillId="10" borderId="22" xfId="0" applyNumberFormat="1" applyFont="1" applyFill="1" applyBorder="1" applyAlignment="1">
      <alignment horizontal="right" vertical="center"/>
    </xf>
    <xf numFmtId="44" fontId="4" fillId="10" borderId="22" xfId="2" applyFont="1" applyFill="1" applyBorder="1" applyAlignment="1">
      <alignment vertical="center"/>
    </xf>
    <xf numFmtId="164" fontId="3" fillId="10" borderId="23" xfId="0" applyNumberFormat="1" applyFont="1" applyFill="1" applyBorder="1" applyAlignment="1">
      <alignment horizontal="left" vertical="center"/>
    </xf>
    <xf numFmtId="49" fontId="4" fillId="3" borderId="5" xfId="0" applyNumberFormat="1" applyFont="1" applyFill="1" applyBorder="1" applyAlignment="1">
      <alignment horizontal="left" vertical="center"/>
    </xf>
    <xf numFmtId="49" fontId="3" fillId="3" borderId="7" xfId="0" applyNumberFormat="1" applyFont="1" applyFill="1" applyBorder="1" applyAlignment="1">
      <alignment horizontal="left" vertical="center"/>
    </xf>
    <xf numFmtId="164" fontId="3" fillId="3" borderId="7" xfId="0" applyNumberFormat="1" applyFont="1" applyFill="1" applyBorder="1" applyAlignment="1">
      <alignment horizontal="right" vertical="center"/>
    </xf>
    <xf numFmtId="44" fontId="4" fillId="3" borderId="7" xfId="2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/>
    </xf>
    <xf numFmtId="49" fontId="4" fillId="0" borderId="25" xfId="0" applyNumberFormat="1" applyFont="1" applyFill="1" applyBorder="1" applyAlignment="1">
      <alignment horizontal="left" vertical="center"/>
    </xf>
    <xf numFmtId="164" fontId="4" fillId="0" borderId="26" xfId="0" applyNumberFormat="1" applyFont="1" applyFill="1" applyBorder="1" applyAlignment="1">
      <alignment horizontal="right" vertical="center"/>
    </xf>
    <xf numFmtId="44" fontId="4" fillId="0" borderId="26" xfId="2" applyFont="1" applyFill="1" applyBorder="1" applyAlignment="1">
      <alignment vertical="center"/>
    </xf>
    <xf numFmtId="164" fontId="3" fillId="0" borderId="18" xfId="0" applyNumberFormat="1" applyFont="1" applyFill="1" applyBorder="1" applyAlignment="1">
      <alignment horizontal="right" vertical="center"/>
    </xf>
    <xf numFmtId="164" fontId="4" fillId="0" borderId="18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vertical="center"/>
    </xf>
    <xf numFmtId="4" fontId="5" fillId="0" borderId="12" xfId="1" applyNumberFormat="1" applyFont="1" applyFill="1" applyBorder="1" applyAlignment="1">
      <alignment vertical="center"/>
    </xf>
    <xf numFmtId="4" fontId="4" fillId="0" borderId="14" xfId="1" applyNumberFormat="1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horizontal="right" vertical="center"/>
    </xf>
    <xf numFmtId="4" fontId="4" fillId="0" borderId="27" xfId="1" applyNumberFormat="1" applyFont="1" applyFill="1" applyBorder="1" applyAlignment="1">
      <alignment vertical="center"/>
    </xf>
    <xf numFmtId="49" fontId="4" fillId="0" borderId="28" xfId="0" applyNumberFormat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49" fontId="3" fillId="3" borderId="24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4" fontId="4" fillId="0" borderId="3" xfId="2" applyFont="1" applyFill="1" applyBorder="1" applyAlignment="1">
      <alignment vertical="center"/>
    </xf>
    <xf numFmtId="164" fontId="5" fillId="0" borderId="10" xfId="0" applyNumberFormat="1" applyFont="1" applyFill="1" applyBorder="1" applyAlignment="1">
      <alignment horizontal="right" vertical="center"/>
    </xf>
    <xf numFmtId="164" fontId="5" fillId="0" borderId="11" xfId="0" applyNumberFormat="1" applyFont="1" applyFill="1" applyBorder="1" applyAlignment="1">
      <alignment horizontal="right" vertical="center"/>
    </xf>
    <xf numFmtId="164" fontId="5" fillId="2" borderId="11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vertical="center"/>
    </xf>
    <xf numFmtId="4" fontId="4" fillId="0" borderId="12" xfId="1" applyNumberFormat="1" applyFont="1" applyFill="1" applyBorder="1" applyAlignment="1">
      <alignment vertical="center"/>
    </xf>
    <xf numFmtId="49" fontId="4" fillId="0" borderId="29" xfId="0" applyNumberFormat="1" applyFont="1" applyFill="1" applyBorder="1" applyAlignment="1">
      <alignment horizontal="left" vertical="center"/>
    </xf>
    <xf numFmtId="164" fontId="4" fillId="0" borderId="30" xfId="0" applyNumberFormat="1" applyFont="1" applyFill="1" applyBorder="1" applyAlignment="1">
      <alignment horizontal="right" vertical="center"/>
    </xf>
    <xf numFmtId="44" fontId="4" fillId="0" borderId="30" xfId="2" applyFont="1" applyFill="1" applyBorder="1" applyAlignment="1">
      <alignment vertical="center"/>
    </xf>
    <xf numFmtId="164" fontId="4" fillId="2" borderId="31" xfId="0" applyNumberFormat="1" applyFont="1" applyFill="1" applyBorder="1" applyAlignment="1">
      <alignment horizontal="right" vertical="center"/>
    </xf>
    <xf numFmtId="0" fontId="4" fillId="0" borderId="32" xfId="0" applyFont="1" applyFill="1" applyBorder="1" applyAlignment="1">
      <alignment vertical="center"/>
    </xf>
    <xf numFmtId="164" fontId="3" fillId="0" borderId="31" xfId="0" applyNumberFormat="1" applyFont="1" applyFill="1" applyBorder="1" applyAlignment="1">
      <alignment horizontal="right" vertical="center"/>
    </xf>
    <xf numFmtId="164" fontId="3" fillId="4" borderId="18" xfId="0" applyNumberFormat="1" applyFont="1" applyFill="1" applyBorder="1" applyAlignment="1">
      <alignment horizontal="right" vertical="center"/>
    </xf>
    <xf numFmtId="164" fontId="3" fillId="5" borderId="18" xfId="0" applyNumberFormat="1" applyFont="1" applyFill="1" applyBorder="1" applyAlignment="1">
      <alignment horizontal="right" vertical="center"/>
    </xf>
    <xf numFmtId="164" fontId="3" fillId="7" borderId="18" xfId="0" applyNumberFormat="1" applyFont="1" applyFill="1" applyBorder="1" applyAlignment="1">
      <alignment horizontal="right" vertical="center"/>
    </xf>
    <xf numFmtId="164" fontId="3" fillId="12" borderId="31" xfId="0" applyNumberFormat="1" applyFont="1" applyFill="1" applyBorder="1" applyAlignment="1">
      <alignment horizontal="right" vertical="center"/>
    </xf>
    <xf numFmtId="164" fontId="3" fillId="15" borderId="18" xfId="0" applyNumberFormat="1" applyFont="1" applyFill="1" applyBorder="1" applyAlignment="1">
      <alignment horizontal="right" vertical="center"/>
    </xf>
    <xf numFmtId="164" fontId="3" fillId="11" borderId="18" xfId="0" applyNumberFormat="1" applyFont="1" applyFill="1" applyBorder="1" applyAlignment="1">
      <alignment horizontal="right" vertical="center"/>
    </xf>
    <xf numFmtId="164" fontId="3" fillId="16" borderId="18" xfId="0" applyNumberFormat="1" applyFont="1" applyFill="1" applyBorder="1" applyAlignment="1">
      <alignment horizontal="right" vertical="center"/>
    </xf>
    <xf numFmtId="164" fontId="4" fillId="0" borderId="24" xfId="0" applyNumberFormat="1" applyFont="1" applyFill="1" applyBorder="1" applyAlignment="1">
      <alignment horizontal="right" vertical="center"/>
    </xf>
    <xf numFmtId="164" fontId="4" fillId="2" borderId="24" xfId="0" applyNumberFormat="1" applyFont="1" applyFill="1" applyBorder="1" applyAlignment="1">
      <alignment horizontal="right" vertical="center"/>
    </xf>
    <xf numFmtId="0" fontId="4" fillId="0" borderId="33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vertical="center"/>
    </xf>
    <xf numFmtId="8" fontId="4" fillId="0" borderId="11" xfId="2" applyNumberFormat="1" applyFont="1" applyFill="1" applyBorder="1" applyAlignment="1">
      <alignment vertical="center"/>
    </xf>
    <xf numFmtId="8" fontId="4" fillId="0" borderId="5" xfId="2" applyNumberFormat="1" applyFont="1" applyFill="1" applyBorder="1" applyAlignment="1">
      <alignment vertical="center"/>
    </xf>
    <xf numFmtId="8" fontId="3" fillId="0" borderId="16" xfId="2" applyNumberFormat="1" applyFont="1" applyFill="1" applyBorder="1" applyAlignment="1">
      <alignment vertical="center"/>
    </xf>
    <xf numFmtId="8" fontId="4" fillId="0" borderId="6" xfId="2" applyNumberFormat="1" applyFont="1" applyFill="1" applyBorder="1" applyAlignment="1">
      <alignment vertical="center"/>
    </xf>
    <xf numFmtId="164" fontId="3" fillId="0" borderId="11" xfId="0" applyNumberFormat="1" applyFont="1" applyFill="1" applyBorder="1" applyAlignment="1">
      <alignment horizontal="right" vertical="center"/>
    </xf>
    <xf numFmtId="164" fontId="4" fillId="16" borderId="5" xfId="0" applyNumberFormat="1" applyFont="1" applyFill="1" applyBorder="1" applyAlignment="1">
      <alignment horizontal="right" vertical="center"/>
    </xf>
    <xf numFmtId="164" fontId="4" fillId="16" borderId="1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</cellXfs>
  <cellStyles count="3">
    <cellStyle name="Standard" xfId="0" builtinId="0"/>
    <cellStyle name="Standard 2" xfId="1"/>
    <cellStyle name="Währung" xfId="2" builtinId="4"/>
  </cellStyles>
  <dxfs count="0"/>
  <tableStyles count="0" defaultTableStyle="TableStyleMedium9" defaultPivotStyle="PivotStyleLight16"/>
  <colors>
    <mruColors>
      <color rgb="FFCCFFFF"/>
      <color rgb="FFFFCCFF"/>
      <color rgb="FFFFCC66"/>
      <color rgb="FF99FF99"/>
      <color rgb="FFFFFFCC"/>
      <color rgb="FF99FFCC"/>
      <color rgb="FFCCFFCC"/>
      <color rgb="FF99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50"/>
  <sheetViews>
    <sheetView tabSelected="1" topLeftCell="A145" zoomScale="80" zoomScaleNormal="80" workbookViewId="0">
      <selection activeCell="K56" sqref="K56"/>
    </sheetView>
  </sheetViews>
  <sheetFormatPr baseColWidth="10" defaultColWidth="11.42578125" defaultRowHeight="14.25" x14ac:dyDescent="0.2"/>
  <cols>
    <col min="1" max="1" width="12.42578125" style="122" customWidth="1"/>
    <col min="2" max="2" width="53.85546875" style="122" customWidth="1"/>
    <col min="3" max="3" width="15.7109375" style="122" bestFit="1" customWidth="1"/>
    <col min="4" max="4" width="5.7109375" style="126" customWidth="1"/>
    <col min="5" max="5" width="14.140625" style="1" bestFit="1" customWidth="1"/>
    <col min="6" max="6" width="23.5703125" style="1" bestFit="1" customWidth="1"/>
    <col min="7" max="7" width="5.7109375" style="130" customWidth="1"/>
    <col min="8" max="8" width="14.140625" style="1" bestFit="1" customWidth="1"/>
    <col min="9" max="9" width="5.7109375" style="1" customWidth="1"/>
    <col min="10" max="10" width="77.85546875" style="1" bestFit="1" customWidth="1"/>
    <col min="11" max="11" width="64.7109375" style="1" bestFit="1" customWidth="1"/>
    <col min="12" max="16384" width="11.42578125" style="1"/>
  </cols>
  <sheetData>
    <row r="1" spans="1:37" ht="22.5" customHeight="1" x14ac:dyDescent="0.2">
      <c r="A1" s="202" t="s">
        <v>172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37" ht="16.5" customHeight="1" x14ac:dyDescent="0.2">
      <c r="A2" s="202"/>
      <c r="B2" s="202"/>
      <c r="C2" s="202"/>
      <c r="D2" s="202"/>
      <c r="E2" s="202"/>
      <c r="F2" s="202"/>
      <c r="G2" s="202"/>
      <c r="H2" s="202"/>
      <c r="I2" s="202"/>
      <c r="J2" s="202"/>
    </row>
    <row r="3" spans="1:37" ht="24.95" customHeight="1" x14ac:dyDescent="0.2">
      <c r="A3" s="2"/>
      <c r="B3" s="2"/>
      <c r="C3" s="2"/>
      <c r="D3" s="2"/>
      <c r="E3" s="2"/>
      <c r="F3" s="2"/>
      <c r="G3" s="2"/>
      <c r="H3" s="2"/>
      <c r="I3" s="2"/>
      <c r="J3" s="3"/>
    </row>
    <row r="4" spans="1:37" s="3" customFormat="1" ht="24.95" customHeight="1" x14ac:dyDescent="0.25">
      <c r="A4" s="4" t="s">
        <v>0</v>
      </c>
      <c r="B4" s="4" t="s">
        <v>1</v>
      </c>
      <c r="C4" s="5" t="s">
        <v>104</v>
      </c>
      <c r="D4" s="6"/>
      <c r="E4" s="5" t="s">
        <v>138</v>
      </c>
      <c r="F4" s="5" t="s">
        <v>149</v>
      </c>
      <c r="G4" s="7"/>
      <c r="H4" s="5" t="s">
        <v>139</v>
      </c>
      <c r="I4" s="192"/>
      <c r="J4" s="8" t="s">
        <v>235</v>
      </c>
      <c r="K4" s="9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24.95" customHeight="1" thickBot="1" x14ac:dyDescent="0.25">
      <c r="A5" s="167" t="s">
        <v>71</v>
      </c>
      <c r="B5" s="168"/>
      <c r="C5" s="26"/>
      <c r="D5" s="169"/>
      <c r="E5" s="26"/>
      <c r="F5" s="26"/>
      <c r="G5" s="26"/>
      <c r="H5" s="26"/>
      <c r="I5" s="26"/>
      <c r="J5" s="26"/>
      <c r="K5" s="11"/>
    </row>
    <row r="6" spans="1:37" ht="24.95" customHeight="1" x14ac:dyDescent="0.2">
      <c r="A6" s="34" t="s">
        <v>35</v>
      </c>
      <c r="B6" s="35" t="s">
        <v>195</v>
      </c>
      <c r="C6" s="36"/>
      <c r="D6" s="37"/>
      <c r="E6" s="36"/>
      <c r="F6" s="81"/>
      <c r="G6" s="63"/>
      <c r="H6" s="81">
        <v>1600</v>
      </c>
      <c r="I6" s="81"/>
      <c r="J6" s="160" t="s">
        <v>236</v>
      </c>
      <c r="K6" s="31"/>
    </row>
    <row r="7" spans="1:37" ht="24.95" customHeight="1" x14ac:dyDescent="0.2">
      <c r="A7" s="42" t="s">
        <v>36</v>
      </c>
      <c r="B7" s="12" t="s">
        <v>37</v>
      </c>
      <c r="C7" s="13">
        <v>456675</v>
      </c>
      <c r="D7" s="14"/>
      <c r="E7" s="13">
        <v>455000</v>
      </c>
      <c r="F7" s="16">
        <v>456409.5</v>
      </c>
      <c r="G7" s="15"/>
      <c r="H7" s="16">
        <v>485000</v>
      </c>
      <c r="I7" s="16"/>
      <c r="J7" s="161" t="s">
        <v>96</v>
      </c>
      <c r="K7" s="31"/>
    </row>
    <row r="8" spans="1:37" ht="24.95" customHeight="1" x14ac:dyDescent="0.2">
      <c r="A8" s="42" t="s">
        <v>38</v>
      </c>
      <c r="B8" s="12" t="s">
        <v>39</v>
      </c>
      <c r="C8" s="13">
        <v>6280.93</v>
      </c>
      <c r="D8" s="14"/>
      <c r="E8" s="13">
        <v>11000</v>
      </c>
      <c r="F8" s="16">
        <v>9360.2000000000007</v>
      </c>
      <c r="G8" s="15"/>
      <c r="H8" s="16">
        <v>8500</v>
      </c>
      <c r="I8" s="16"/>
      <c r="J8" s="161" t="s">
        <v>199</v>
      </c>
      <c r="K8" s="31"/>
    </row>
    <row r="9" spans="1:37" ht="24.95" customHeight="1" x14ac:dyDescent="0.2">
      <c r="A9" s="164">
        <v>3404</v>
      </c>
      <c r="B9" s="17" t="s">
        <v>194</v>
      </c>
      <c r="C9" s="18">
        <v>38408</v>
      </c>
      <c r="D9" s="19"/>
      <c r="E9" s="13">
        <v>38000</v>
      </c>
      <c r="F9" s="16">
        <v>39611</v>
      </c>
      <c r="G9" s="15"/>
      <c r="H9" s="16">
        <v>39000</v>
      </c>
      <c r="I9" s="16"/>
      <c r="J9" s="161" t="s">
        <v>198</v>
      </c>
      <c r="K9" s="31"/>
    </row>
    <row r="10" spans="1:37" ht="24.95" customHeight="1" thickBot="1" x14ac:dyDescent="0.25">
      <c r="A10" s="154"/>
      <c r="B10" s="56" t="s">
        <v>219</v>
      </c>
      <c r="C10" s="155"/>
      <c r="D10" s="156"/>
      <c r="E10" s="155"/>
      <c r="F10" s="182">
        <f>SUM(F6:F9)</f>
        <v>505380.7</v>
      </c>
      <c r="G10" s="162"/>
      <c r="H10" s="182">
        <f>SUM(H6:H9)</f>
        <v>534100</v>
      </c>
      <c r="I10" s="157"/>
      <c r="J10" s="163"/>
      <c r="K10" s="31"/>
    </row>
    <row r="11" spans="1:37" ht="24.95" customHeight="1" x14ac:dyDescent="0.2">
      <c r="A11" s="34">
        <v>3410</v>
      </c>
      <c r="B11" s="35" t="s">
        <v>200</v>
      </c>
      <c r="C11" s="36">
        <v>2683</v>
      </c>
      <c r="D11" s="37"/>
      <c r="E11" s="36">
        <v>1420</v>
      </c>
      <c r="F11" s="81">
        <v>1425</v>
      </c>
      <c r="G11" s="63"/>
      <c r="H11" s="81">
        <v>1200</v>
      </c>
      <c r="I11" s="81"/>
      <c r="J11" s="41" t="s">
        <v>140</v>
      </c>
      <c r="K11" s="31"/>
    </row>
    <row r="12" spans="1:37" ht="24.95" customHeight="1" x14ac:dyDescent="0.2">
      <c r="A12" s="42">
        <v>3417</v>
      </c>
      <c r="B12" s="12" t="s">
        <v>9</v>
      </c>
      <c r="C12" s="13">
        <v>1040</v>
      </c>
      <c r="D12" s="14"/>
      <c r="E12" s="13">
        <v>1500</v>
      </c>
      <c r="F12" s="16">
        <v>950</v>
      </c>
      <c r="G12" s="15"/>
      <c r="H12" s="16">
        <v>1100</v>
      </c>
      <c r="I12" s="16"/>
      <c r="J12" s="43" t="s">
        <v>90</v>
      </c>
      <c r="K12" s="31"/>
    </row>
    <row r="13" spans="1:37" ht="24.95" customHeight="1" thickBot="1" x14ac:dyDescent="0.25">
      <c r="A13" s="154"/>
      <c r="B13" s="65" t="s">
        <v>220</v>
      </c>
      <c r="C13" s="155"/>
      <c r="D13" s="156"/>
      <c r="E13" s="155"/>
      <c r="F13" s="181">
        <f>SUM(F11:F12)</f>
        <v>2375</v>
      </c>
      <c r="G13" s="162"/>
      <c r="H13" s="181">
        <f>SUM(H11:H12)</f>
        <v>2300</v>
      </c>
      <c r="I13" s="157"/>
      <c r="J13" s="159"/>
      <c r="K13" s="31"/>
    </row>
    <row r="14" spans="1:37" ht="24.95" customHeight="1" x14ac:dyDescent="0.2">
      <c r="A14" s="34">
        <v>3411</v>
      </c>
      <c r="B14" s="35" t="s">
        <v>8</v>
      </c>
      <c r="C14" s="36">
        <v>7600</v>
      </c>
      <c r="D14" s="37"/>
      <c r="E14" s="170"/>
      <c r="F14" s="171"/>
      <c r="G14" s="172"/>
      <c r="H14" s="81">
        <v>9600</v>
      </c>
      <c r="I14" s="81"/>
      <c r="J14" s="173" t="s">
        <v>154</v>
      </c>
      <c r="K14" s="31"/>
    </row>
    <row r="15" spans="1:37" ht="24.95" customHeight="1" x14ac:dyDescent="0.2">
      <c r="A15" s="75" t="s">
        <v>73</v>
      </c>
      <c r="B15" s="20" t="s">
        <v>51</v>
      </c>
      <c r="C15" s="21"/>
      <c r="D15" s="22"/>
      <c r="E15" s="13">
        <v>1600</v>
      </c>
      <c r="F15" s="16">
        <v>4500</v>
      </c>
      <c r="G15" s="15"/>
      <c r="H15" s="16"/>
      <c r="I15" s="16"/>
      <c r="J15" s="43" t="s">
        <v>155</v>
      </c>
      <c r="K15" s="31"/>
    </row>
    <row r="16" spans="1:37" ht="24.95" customHeight="1" x14ac:dyDescent="0.2">
      <c r="A16" s="42" t="s">
        <v>76</v>
      </c>
      <c r="B16" s="12" t="s">
        <v>145</v>
      </c>
      <c r="C16" s="13"/>
      <c r="D16" s="14"/>
      <c r="E16" s="13"/>
      <c r="F16" s="16"/>
      <c r="G16" s="15"/>
      <c r="H16" s="16">
        <v>1000</v>
      </c>
      <c r="I16" s="16"/>
      <c r="J16" s="43" t="s">
        <v>159</v>
      </c>
      <c r="K16" s="31"/>
    </row>
    <row r="17" spans="1:11" ht="24.95" customHeight="1" x14ac:dyDescent="0.2">
      <c r="A17" s="42" t="s">
        <v>77</v>
      </c>
      <c r="B17" s="12" t="s">
        <v>78</v>
      </c>
      <c r="C17" s="13">
        <v>1050</v>
      </c>
      <c r="D17" s="14"/>
      <c r="E17" s="13">
        <v>2000</v>
      </c>
      <c r="F17" s="16">
        <v>43.2</v>
      </c>
      <c r="G17" s="15"/>
      <c r="H17" s="16"/>
      <c r="I17" s="16"/>
      <c r="J17" s="43" t="s">
        <v>201</v>
      </c>
      <c r="K17" s="31"/>
    </row>
    <row r="18" spans="1:11" ht="24.95" customHeight="1" thickBot="1" x14ac:dyDescent="0.25">
      <c r="A18" s="154"/>
      <c r="B18" s="70" t="s">
        <v>221</v>
      </c>
      <c r="C18" s="155"/>
      <c r="D18" s="156"/>
      <c r="E18" s="155"/>
      <c r="F18" s="183">
        <f>SUM(F14:F17)</f>
        <v>4543.2</v>
      </c>
      <c r="G18" s="162"/>
      <c r="H18" s="183">
        <f>SUM(H14:H17)</f>
        <v>10600</v>
      </c>
      <c r="I18" s="157"/>
      <c r="J18" s="159"/>
      <c r="K18" s="31"/>
    </row>
    <row r="19" spans="1:11" ht="24.95" customHeight="1" x14ac:dyDescent="0.2">
      <c r="A19" s="34">
        <v>3413</v>
      </c>
      <c r="B19" s="35" t="s">
        <v>171</v>
      </c>
      <c r="C19" s="36">
        <v>5290</v>
      </c>
      <c r="D19" s="37"/>
      <c r="E19" s="36">
        <v>5000</v>
      </c>
      <c r="F19" s="81">
        <v>3614.5</v>
      </c>
      <c r="G19" s="63"/>
      <c r="H19" s="81">
        <v>4000</v>
      </c>
      <c r="I19" s="81"/>
      <c r="J19" s="41" t="s">
        <v>89</v>
      </c>
      <c r="K19" s="31"/>
    </row>
    <row r="20" spans="1:11" ht="24.95" customHeight="1" x14ac:dyDescent="0.2">
      <c r="A20" s="20" t="s">
        <v>74</v>
      </c>
      <c r="B20" s="20" t="s">
        <v>15</v>
      </c>
      <c r="C20" s="21"/>
      <c r="D20" s="22"/>
      <c r="E20" s="21">
        <v>1060</v>
      </c>
      <c r="F20" s="165">
        <v>35</v>
      </c>
      <c r="G20" s="77"/>
      <c r="H20" s="165"/>
      <c r="I20" s="165"/>
      <c r="J20" s="153" t="s">
        <v>133</v>
      </c>
      <c r="K20" s="11"/>
    </row>
    <row r="21" spans="1:11" ht="24.95" customHeight="1" thickBot="1" x14ac:dyDescent="0.25">
      <c r="A21" s="175"/>
      <c r="B21" s="79" t="s">
        <v>223</v>
      </c>
      <c r="C21" s="176"/>
      <c r="D21" s="177"/>
      <c r="E21" s="176"/>
      <c r="F21" s="184">
        <f>SUM(F19:F20)</f>
        <v>3649.5</v>
      </c>
      <c r="G21" s="178"/>
      <c r="H21" s="184">
        <f>SUM(H19:H20)</f>
        <v>4000</v>
      </c>
      <c r="I21" s="180"/>
      <c r="J21" s="179"/>
      <c r="K21" s="31"/>
    </row>
    <row r="22" spans="1:11" ht="24.95" customHeight="1" x14ac:dyDescent="0.2">
      <c r="A22" s="34">
        <v>3405</v>
      </c>
      <c r="B22" s="35" t="s">
        <v>4</v>
      </c>
      <c r="C22" s="36">
        <v>3205</v>
      </c>
      <c r="D22" s="37"/>
      <c r="E22" s="36">
        <v>4500</v>
      </c>
      <c r="F22" s="81">
        <v>125</v>
      </c>
      <c r="G22" s="63"/>
      <c r="H22" s="81"/>
      <c r="I22" s="81"/>
      <c r="J22" s="174" t="s">
        <v>163</v>
      </c>
      <c r="K22" s="31"/>
    </row>
    <row r="23" spans="1:11" ht="24.95" customHeight="1" x14ac:dyDescent="0.2">
      <c r="A23" s="42">
        <v>3406</v>
      </c>
      <c r="B23" s="12" t="s">
        <v>5</v>
      </c>
      <c r="C23" s="13">
        <v>14567</v>
      </c>
      <c r="D23" s="14"/>
      <c r="E23" s="13">
        <v>13000</v>
      </c>
      <c r="F23" s="16">
        <v>17737</v>
      </c>
      <c r="G23" s="15"/>
      <c r="H23" s="16">
        <v>17000</v>
      </c>
      <c r="I23" s="16"/>
      <c r="J23" s="43" t="s">
        <v>152</v>
      </c>
      <c r="K23" s="31"/>
    </row>
    <row r="24" spans="1:11" ht="24.95" customHeight="1" thickBot="1" x14ac:dyDescent="0.25">
      <c r="A24" s="154"/>
      <c r="B24" s="132" t="s">
        <v>222</v>
      </c>
      <c r="C24" s="155"/>
      <c r="D24" s="156"/>
      <c r="E24" s="155"/>
      <c r="F24" s="185">
        <f>SUM(F22:F23)</f>
        <v>17862</v>
      </c>
      <c r="G24" s="162"/>
      <c r="H24" s="185">
        <f>SUM(H22:H23)</f>
        <v>17000</v>
      </c>
      <c r="I24" s="157"/>
      <c r="J24" s="159"/>
      <c r="K24" s="31"/>
    </row>
    <row r="25" spans="1:11" ht="24.95" customHeight="1" x14ac:dyDescent="0.2">
      <c r="A25" s="34">
        <v>3407</v>
      </c>
      <c r="B25" s="35" t="s">
        <v>6</v>
      </c>
      <c r="C25" s="36">
        <v>175</v>
      </c>
      <c r="D25" s="37"/>
      <c r="E25" s="36">
        <v>525</v>
      </c>
      <c r="F25" s="81">
        <v>805.5</v>
      </c>
      <c r="G25" s="81"/>
      <c r="H25" s="81">
        <v>500</v>
      </c>
      <c r="I25" s="81"/>
      <c r="J25" s="41" t="s">
        <v>88</v>
      </c>
      <c r="K25" s="31"/>
    </row>
    <row r="26" spans="1:11" ht="24.95" customHeight="1" x14ac:dyDescent="0.2">
      <c r="A26" s="42">
        <v>3408</v>
      </c>
      <c r="B26" s="12" t="s">
        <v>56</v>
      </c>
      <c r="C26" s="13">
        <v>1437</v>
      </c>
      <c r="D26" s="14"/>
      <c r="E26" s="13">
        <v>1800</v>
      </c>
      <c r="F26" s="16">
        <v>1985</v>
      </c>
      <c r="G26" s="16"/>
      <c r="H26" s="16">
        <v>2000</v>
      </c>
      <c r="I26" s="16"/>
      <c r="J26" s="43" t="s">
        <v>87</v>
      </c>
      <c r="K26" s="31"/>
    </row>
    <row r="27" spans="1:11" ht="24.95" customHeight="1" x14ac:dyDescent="0.2">
      <c r="A27" s="42">
        <v>3409</v>
      </c>
      <c r="B27" s="12" t="s">
        <v>7</v>
      </c>
      <c r="C27" s="13">
        <v>490</v>
      </c>
      <c r="D27" s="14"/>
      <c r="E27" s="13">
        <v>700</v>
      </c>
      <c r="F27" s="16">
        <v>105</v>
      </c>
      <c r="G27" s="16"/>
      <c r="H27" s="16">
        <v>300</v>
      </c>
      <c r="I27" s="16"/>
      <c r="J27" s="43" t="s">
        <v>88</v>
      </c>
      <c r="K27" s="31"/>
    </row>
    <row r="28" spans="1:11" ht="24.95" customHeight="1" x14ac:dyDescent="0.2">
      <c r="A28" s="42" t="s">
        <v>82</v>
      </c>
      <c r="B28" s="12" t="s">
        <v>84</v>
      </c>
      <c r="C28" s="13">
        <v>367</v>
      </c>
      <c r="D28" s="14"/>
      <c r="E28" s="13">
        <v>700</v>
      </c>
      <c r="F28" s="16">
        <v>398</v>
      </c>
      <c r="G28" s="16"/>
      <c r="H28" s="16">
        <v>700</v>
      </c>
      <c r="I28" s="16"/>
      <c r="J28" s="43" t="s">
        <v>88</v>
      </c>
      <c r="K28" s="31"/>
    </row>
    <row r="29" spans="1:11" ht="24.95" customHeight="1" x14ac:dyDescent="0.2">
      <c r="A29" s="42" t="s">
        <v>75</v>
      </c>
      <c r="B29" s="12" t="s">
        <v>157</v>
      </c>
      <c r="C29" s="13">
        <v>420</v>
      </c>
      <c r="D29" s="14"/>
      <c r="E29" s="13">
        <v>600</v>
      </c>
      <c r="F29" s="16">
        <v>406</v>
      </c>
      <c r="G29" s="16"/>
      <c r="H29" s="16">
        <v>700</v>
      </c>
      <c r="I29" s="16"/>
      <c r="J29" s="43" t="s">
        <v>156</v>
      </c>
      <c r="K29" s="31"/>
    </row>
    <row r="30" spans="1:11" ht="24.95" customHeight="1" x14ac:dyDescent="0.2">
      <c r="A30" s="42" t="s">
        <v>105</v>
      </c>
      <c r="B30" s="12" t="s">
        <v>197</v>
      </c>
      <c r="C30" s="13">
        <v>1189</v>
      </c>
      <c r="D30" s="14"/>
      <c r="E30" s="13"/>
      <c r="F30" s="16">
        <v>506.5</v>
      </c>
      <c r="G30" s="16"/>
      <c r="H30" s="16"/>
      <c r="I30" s="16"/>
      <c r="J30" s="43" t="s">
        <v>196</v>
      </c>
      <c r="K30" s="31"/>
    </row>
    <row r="31" spans="1:11" ht="24.95" customHeight="1" x14ac:dyDescent="0.2">
      <c r="A31" s="42" t="s">
        <v>108</v>
      </c>
      <c r="B31" s="12" t="s">
        <v>141</v>
      </c>
      <c r="C31" s="13">
        <v>72</v>
      </c>
      <c r="D31" s="14"/>
      <c r="E31" s="13">
        <v>525</v>
      </c>
      <c r="F31" s="16">
        <v>165</v>
      </c>
      <c r="G31" s="16"/>
      <c r="H31" s="16">
        <v>600</v>
      </c>
      <c r="I31" s="16"/>
      <c r="J31" s="43" t="s">
        <v>88</v>
      </c>
      <c r="K31" s="31"/>
    </row>
    <row r="32" spans="1:11" ht="24.95" customHeight="1" thickBot="1" x14ac:dyDescent="0.25">
      <c r="A32" s="154"/>
      <c r="B32" s="88" t="s">
        <v>218</v>
      </c>
      <c r="C32" s="155"/>
      <c r="D32" s="156"/>
      <c r="E32" s="155"/>
      <c r="F32" s="186">
        <f>SUM(F25:F31)</f>
        <v>4371</v>
      </c>
      <c r="G32" s="158"/>
      <c r="H32" s="186">
        <f>SUM(H25:H31)</f>
        <v>4800</v>
      </c>
      <c r="I32" s="157"/>
      <c r="J32" s="159"/>
      <c r="K32" s="31"/>
    </row>
    <row r="33" spans="1:11" ht="24.95" customHeight="1" x14ac:dyDescent="0.2">
      <c r="A33" s="34">
        <v>3000</v>
      </c>
      <c r="B33" s="35" t="s">
        <v>2</v>
      </c>
      <c r="C33" s="36">
        <v>66500</v>
      </c>
      <c r="D33" s="37"/>
      <c r="E33" s="36">
        <v>68000</v>
      </c>
      <c r="F33" s="81">
        <v>68000</v>
      </c>
      <c r="G33" s="63"/>
      <c r="H33" s="81">
        <v>70000</v>
      </c>
      <c r="I33" s="81"/>
      <c r="J33" s="41"/>
      <c r="K33" s="31"/>
    </row>
    <row r="34" spans="1:11" ht="24.95" customHeight="1" x14ac:dyDescent="0.2">
      <c r="A34" s="42" t="s">
        <v>116</v>
      </c>
      <c r="B34" s="12" t="s">
        <v>126</v>
      </c>
      <c r="C34" s="13"/>
      <c r="D34" s="14"/>
      <c r="E34" s="13">
        <v>1500</v>
      </c>
      <c r="F34" s="16">
        <v>1500</v>
      </c>
      <c r="G34" s="15"/>
      <c r="H34" s="16">
        <v>2500</v>
      </c>
      <c r="I34" s="16"/>
      <c r="J34" s="43" t="s">
        <v>153</v>
      </c>
      <c r="K34" s="31"/>
    </row>
    <row r="35" spans="1:11" ht="24.95" customHeight="1" x14ac:dyDescent="0.2">
      <c r="A35" s="164">
        <v>3100</v>
      </c>
      <c r="B35" s="17" t="s">
        <v>3</v>
      </c>
      <c r="C35" s="18">
        <v>62756.66</v>
      </c>
      <c r="D35" s="19"/>
      <c r="E35" s="18">
        <v>68000</v>
      </c>
      <c r="F35" s="188">
        <v>89512</v>
      </c>
      <c r="G35" s="189"/>
      <c r="H35" s="188">
        <v>70400</v>
      </c>
      <c r="I35" s="188"/>
      <c r="J35" s="190" t="s">
        <v>123</v>
      </c>
      <c r="K35" s="166"/>
    </row>
    <row r="36" spans="1:11" ht="24.95" customHeight="1" x14ac:dyDescent="0.2">
      <c r="A36" s="42" t="s">
        <v>33</v>
      </c>
      <c r="B36" s="12" t="s">
        <v>34</v>
      </c>
      <c r="C36" s="13">
        <v>2060</v>
      </c>
      <c r="D36" s="14"/>
      <c r="E36" s="13">
        <v>2300</v>
      </c>
      <c r="F36" s="13">
        <v>630</v>
      </c>
      <c r="G36" s="191"/>
      <c r="H36" s="13">
        <v>800</v>
      </c>
      <c r="I36" s="16"/>
      <c r="J36" s="43" t="s">
        <v>122</v>
      </c>
      <c r="K36" s="31"/>
    </row>
    <row r="37" spans="1:11" ht="24.95" customHeight="1" x14ac:dyDescent="0.2">
      <c r="A37" s="42" t="s">
        <v>85</v>
      </c>
      <c r="B37" s="12" t="s">
        <v>86</v>
      </c>
      <c r="C37" s="13">
        <v>2425.4499999999998</v>
      </c>
      <c r="D37" s="14"/>
      <c r="E37" s="13">
        <v>2400</v>
      </c>
      <c r="F37" s="16">
        <v>534</v>
      </c>
      <c r="G37" s="15"/>
      <c r="H37" s="16">
        <v>300</v>
      </c>
      <c r="I37" s="16"/>
      <c r="J37" s="43" t="s">
        <v>191</v>
      </c>
      <c r="K37" s="31"/>
    </row>
    <row r="38" spans="1:11" ht="24.95" customHeight="1" x14ac:dyDescent="0.2">
      <c r="A38" s="42" t="s">
        <v>134</v>
      </c>
      <c r="B38" s="12" t="s">
        <v>135</v>
      </c>
      <c r="C38" s="13"/>
      <c r="D38" s="14"/>
      <c r="E38" s="13"/>
      <c r="F38" s="16"/>
      <c r="G38" s="15"/>
      <c r="H38" s="16"/>
      <c r="I38" s="16"/>
      <c r="J38" s="43"/>
      <c r="K38" s="31"/>
    </row>
    <row r="39" spans="1:11" ht="24.95" customHeight="1" x14ac:dyDescent="0.2">
      <c r="A39" s="42" t="s">
        <v>106</v>
      </c>
      <c r="B39" s="12" t="s">
        <v>107</v>
      </c>
      <c r="C39" s="13">
        <v>115</v>
      </c>
      <c r="D39" s="14"/>
      <c r="E39" s="13">
        <v>200</v>
      </c>
      <c r="F39" s="16">
        <v>200</v>
      </c>
      <c r="G39" s="15"/>
      <c r="H39" s="16"/>
      <c r="I39" s="16"/>
      <c r="J39" s="43" t="s">
        <v>202</v>
      </c>
      <c r="K39" s="31"/>
    </row>
    <row r="40" spans="1:11" ht="24.95" customHeight="1" x14ac:dyDescent="0.2">
      <c r="A40" s="42">
        <v>3418</v>
      </c>
      <c r="B40" s="12" t="s">
        <v>10</v>
      </c>
      <c r="C40" s="13"/>
      <c r="D40" s="14"/>
      <c r="E40" s="13"/>
      <c r="F40" s="16">
        <v>290</v>
      </c>
      <c r="G40" s="15"/>
      <c r="H40" s="16">
        <v>6500</v>
      </c>
      <c r="I40" s="16"/>
      <c r="J40" s="43" t="s">
        <v>203</v>
      </c>
      <c r="K40" s="31"/>
    </row>
    <row r="41" spans="1:11" ht="24.95" customHeight="1" x14ac:dyDescent="0.2">
      <c r="A41" s="42">
        <v>3500</v>
      </c>
      <c r="B41" s="12" t="s">
        <v>11</v>
      </c>
      <c r="C41" s="13">
        <v>8086.41</v>
      </c>
      <c r="D41" s="14"/>
      <c r="E41" s="13">
        <v>2000</v>
      </c>
      <c r="F41" s="16">
        <v>327.87</v>
      </c>
      <c r="G41" s="15"/>
      <c r="H41" s="16">
        <v>462</v>
      </c>
      <c r="I41" s="16"/>
      <c r="J41" s="43" t="s">
        <v>192</v>
      </c>
      <c r="K41" s="31"/>
    </row>
    <row r="42" spans="1:11" ht="24.95" customHeight="1" x14ac:dyDescent="0.2">
      <c r="A42" s="42">
        <v>3501</v>
      </c>
      <c r="B42" s="12" t="s">
        <v>12</v>
      </c>
      <c r="C42" s="13">
        <v>4061.68</v>
      </c>
      <c r="D42" s="14"/>
      <c r="E42" s="13">
        <v>3500</v>
      </c>
      <c r="F42" s="16">
        <v>131.16</v>
      </c>
      <c r="G42" s="15"/>
      <c r="H42" s="16">
        <v>2000</v>
      </c>
      <c r="I42" s="16"/>
      <c r="J42" s="43" t="s">
        <v>204</v>
      </c>
      <c r="K42" s="31"/>
    </row>
    <row r="43" spans="1:11" ht="24.95" customHeight="1" x14ac:dyDescent="0.2">
      <c r="A43" s="42">
        <v>3502</v>
      </c>
      <c r="B43" s="12" t="s">
        <v>13</v>
      </c>
      <c r="C43" s="13">
        <v>2391.2600000000002</v>
      </c>
      <c r="D43" s="14"/>
      <c r="E43" s="13">
        <v>3000</v>
      </c>
      <c r="F43" s="16">
        <v>11389.25</v>
      </c>
      <c r="G43" s="15"/>
      <c r="H43" s="16">
        <v>1500</v>
      </c>
      <c r="I43" s="16"/>
      <c r="J43" s="43" t="s">
        <v>193</v>
      </c>
      <c r="K43" s="31"/>
    </row>
    <row r="44" spans="1:11" ht="24.95" customHeight="1" x14ac:dyDescent="0.2">
      <c r="A44" s="42" t="s">
        <v>98</v>
      </c>
      <c r="B44" s="12" t="s">
        <v>99</v>
      </c>
      <c r="C44" s="13">
        <v>284.32</v>
      </c>
      <c r="D44" s="14"/>
      <c r="E44" s="13"/>
      <c r="F44" s="16">
        <v>9.18</v>
      </c>
      <c r="G44" s="15"/>
      <c r="H44" s="16"/>
      <c r="I44" s="16"/>
      <c r="J44" s="43"/>
      <c r="K44" s="31"/>
    </row>
    <row r="45" spans="1:11" ht="24.95" customHeight="1" x14ac:dyDescent="0.2">
      <c r="A45" s="42" t="s">
        <v>100</v>
      </c>
      <c r="B45" s="12" t="s">
        <v>101</v>
      </c>
      <c r="C45" s="13">
        <v>454.34</v>
      </c>
      <c r="D45" s="14"/>
      <c r="E45" s="13"/>
      <c r="F45" s="16">
        <v>2163.9699999999998</v>
      </c>
      <c r="G45" s="15"/>
      <c r="H45" s="16"/>
      <c r="I45" s="16"/>
      <c r="J45" s="43"/>
      <c r="K45" s="31"/>
    </row>
    <row r="46" spans="1:11" ht="24.95" customHeight="1" thickBot="1" x14ac:dyDescent="0.25">
      <c r="A46" s="154"/>
      <c r="B46" s="137" t="s">
        <v>224</v>
      </c>
      <c r="C46" s="155"/>
      <c r="D46" s="156"/>
      <c r="E46" s="155"/>
      <c r="F46" s="187">
        <f>SUM(F33:F45)</f>
        <v>174687.43</v>
      </c>
      <c r="G46" s="158"/>
      <c r="H46" s="187">
        <f>SUM(H33:H45)</f>
        <v>154462</v>
      </c>
      <c r="I46" s="157"/>
      <c r="J46" s="159"/>
      <c r="K46" s="31"/>
    </row>
    <row r="47" spans="1:11" ht="24.95" customHeight="1" x14ac:dyDescent="0.2">
      <c r="A47" s="147"/>
      <c r="B47" s="148" t="s">
        <v>46</v>
      </c>
      <c r="C47" s="149">
        <v>690160.35</v>
      </c>
      <c r="D47" s="150"/>
      <c r="E47" s="149">
        <v>689830</v>
      </c>
      <c r="F47" s="149">
        <f>F10+F13+F18+F21+F24+F32+F46</f>
        <v>712868.83000000007</v>
      </c>
      <c r="G47" s="149"/>
      <c r="H47" s="149">
        <f>H10+H13+H18+H21+H24+H32+H46</f>
        <v>727262</v>
      </c>
      <c r="I47" s="149"/>
      <c r="J47" s="151"/>
      <c r="K47" s="11"/>
    </row>
    <row r="48" spans="1:11" ht="24.95" customHeight="1" x14ac:dyDescent="0.2">
      <c r="A48" s="27"/>
      <c r="B48" s="28"/>
      <c r="C48" s="29"/>
      <c r="D48" s="30"/>
      <c r="E48" s="29"/>
      <c r="F48" s="29"/>
      <c r="G48" s="29"/>
      <c r="H48" s="29"/>
      <c r="I48" s="29"/>
      <c r="J48" s="31"/>
      <c r="K48" s="31"/>
    </row>
    <row r="49" spans="1:11" ht="24.95" customHeight="1" thickBot="1" x14ac:dyDescent="0.25">
      <c r="A49" s="131" t="s">
        <v>72</v>
      </c>
      <c r="B49" s="27"/>
      <c r="C49" s="31"/>
      <c r="D49" s="32"/>
      <c r="E49" s="31"/>
      <c r="F49" s="31"/>
      <c r="G49" s="33"/>
      <c r="H49" s="31"/>
      <c r="I49" s="31"/>
      <c r="J49" s="31"/>
      <c r="K49" s="11"/>
    </row>
    <row r="50" spans="1:11" ht="24.95" customHeight="1" x14ac:dyDescent="0.2">
      <c r="A50" s="34">
        <v>4010</v>
      </c>
      <c r="B50" s="35" t="s">
        <v>37</v>
      </c>
      <c r="C50" s="36">
        <v>481050.6</v>
      </c>
      <c r="D50" s="37"/>
      <c r="E50" s="38">
        <v>480000</v>
      </c>
      <c r="F50" s="39">
        <v>481680.3</v>
      </c>
      <c r="G50" s="40"/>
      <c r="H50" s="39">
        <v>505000</v>
      </c>
      <c r="I50" s="195"/>
      <c r="J50" s="41" t="s">
        <v>91</v>
      </c>
      <c r="K50" s="31"/>
    </row>
    <row r="51" spans="1:11" ht="24.95" customHeight="1" x14ac:dyDescent="0.2">
      <c r="A51" s="42"/>
      <c r="B51" s="12" t="s">
        <v>40</v>
      </c>
      <c r="C51" s="13">
        <v>456675</v>
      </c>
      <c r="D51" s="13"/>
      <c r="E51" s="13"/>
      <c r="F51" s="16">
        <v>470918.97</v>
      </c>
      <c r="G51" s="15"/>
      <c r="H51" s="16">
        <v>485000</v>
      </c>
      <c r="I51" s="16"/>
      <c r="J51" s="43"/>
      <c r="K51" s="31"/>
    </row>
    <row r="52" spans="1:11" s="51" customFormat="1" ht="24.95" customHeight="1" x14ac:dyDescent="0.2">
      <c r="A52" s="44"/>
      <c r="B52" s="45" t="s">
        <v>41</v>
      </c>
      <c r="C52" s="46">
        <v>6280.93</v>
      </c>
      <c r="D52" s="46"/>
      <c r="E52" s="47"/>
      <c r="F52" s="48">
        <v>8350</v>
      </c>
      <c r="G52" s="49"/>
      <c r="H52" s="48">
        <v>8500</v>
      </c>
      <c r="I52" s="48"/>
      <c r="J52" s="50"/>
      <c r="K52" s="31"/>
    </row>
    <row r="53" spans="1:11" s="51" customFormat="1" ht="24.95" customHeight="1" x14ac:dyDescent="0.2">
      <c r="A53" s="44" t="s">
        <v>164</v>
      </c>
      <c r="B53" s="45" t="s">
        <v>165</v>
      </c>
      <c r="C53" s="46"/>
      <c r="D53" s="46"/>
      <c r="E53" s="47"/>
      <c r="F53" s="152"/>
      <c r="G53" s="49"/>
      <c r="H53" s="152">
        <v>500</v>
      </c>
      <c r="I53" s="48"/>
      <c r="J53" s="50" t="s">
        <v>166</v>
      </c>
      <c r="K53" s="31"/>
    </row>
    <row r="54" spans="1:11" ht="24.95" customHeight="1" x14ac:dyDescent="0.2">
      <c r="A54" s="42" t="s">
        <v>43</v>
      </c>
      <c r="B54" s="12" t="s">
        <v>44</v>
      </c>
      <c r="C54" s="13">
        <v>652.79999999999995</v>
      </c>
      <c r="D54" s="14"/>
      <c r="E54" s="13">
        <v>800</v>
      </c>
      <c r="F54" s="52">
        <v>780.29</v>
      </c>
      <c r="G54" s="15"/>
      <c r="H54" s="53">
        <v>2400</v>
      </c>
      <c r="I54" s="196"/>
      <c r="J54" s="43" t="s">
        <v>237</v>
      </c>
      <c r="K54" s="31"/>
    </row>
    <row r="55" spans="1:11" ht="24.95" customHeight="1" x14ac:dyDescent="0.2">
      <c r="A55" s="42"/>
      <c r="B55" s="12" t="s">
        <v>45</v>
      </c>
      <c r="C55" s="13"/>
      <c r="D55" s="14"/>
      <c r="E55" s="13"/>
      <c r="F55" s="16"/>
      <c r="G55" s="15"/>
      <c r="H55" s="16">
        <v>4800</v>
      </c>
      <c r="I55" s="16"/>
      <c r="J55" s="43"/>
      <c r="K55" s="31"/>
    </row>
    <row r="56" spans="1:11" ht="24.95" customHeight="1" x14ac:dyDescent="0.2">
      <c r="A56" s="42">
        <v>4130</v>
      </c>
      <c r="B56" s="12" t="s">
        <v>14</v>
      </c>
      <c r="C56" s="13">
        <v>38062.620000000003</v>
      </c>
      <c r="D56" s="14"/>
      <c r="E56" s="13">
        <v>39500</v>
      </c>
      <c r="F56" s="52">
        <v>56417.54</v>
      </c>
      <c r="G56" s="15"/>
      <c r="H56" s="53">
        <v>40800</v>
      </c>
      <c r="I56" s="196"/>
      <c r="J56" s="43" t="s">
        <v>205</v>
      </c>
      <c r="K56" s="31"/>
    </row>
    <row r="57" spans="1:11" ht="24.95" customHeight="1" x14ac:dyDescent="0.2">
      <c r="A57" s="42"/>
      <c r="B57" s="12" t="s">
        <v>45</v>
      </c>
      <c r="C57" s="54">
        <v>38408</v>
      </c>
      <c r="D57" s="30"/>
      <c r="E57" s="13"/>
      <c r="F57" s="16">
        <v>36000</v>
      </c>
      <c r="G57" s="15"/>
      <c r="H57" s="16">
        <v>39000</v>
      </c>
      <c r="I57" s="16"/>
      <c r="J57" s="43"/>
      <c r="K57" s="31"/>
    </row>
    <row r="58" spans="1:11" ht="24.95" customHeight="1" thickBot="1" x14ac:dyDescent="0.25">
      <c r="A58" s="55"/>
      <c r="B58" s="56" t="s">
        <v>225</v>
      </c>
      <c r="C58" s="57">
        <f>C50+C54+C56</f>
        <v>519766.01999999996</v>
      </c>
      <c r="D58" s="58"/>
      <c r="E58" s="57">
        <f>SUM(E50:E56)</f>
        <v>520300</v>
      </c>
      <c r="F58" s="59">
        <f>F50+F54+F56</f>
        <v>538878.13</v>
      </c>
      <c r="G58" s="57"/>
      <c r="H58" s="60">
        <f>H50+H54+H56+H53</f>
        <v>548700</v>
      </c>
      <c r="I58" s="197"/>
      <c r="J58" s="61"/>
      <c r="K58" s="31"/>
    </row>
    <row r="59" spans="1:11" ht="24.95" customHeight="1" x14ac:dyDescent="0.2">
      <c r="A59" s="34">
        <v>4200</v>
      </c>
      <c r="B59" s="35" t="s">
        <v>115</v>
      </c>
      <c r="C59" s="36">
        <v>16223.18</v>
      </c>
      <c r="D59" s="37"/>
      <c r="E59" s="36">
        <v>7100</v>
      </c>
      <c r="F59" s="62">
        <v>9043.35</v>
      </c>
      <c r="G59" s="63"/>
      <c r="H59" s="62">
        <v>9000</v>
      </c>
      <c r="I59" s="81"/>
      <c r="J59" s="41" t="s">
        <v>174</v>
      </c>
      <c r="K59" s="31"/>
    </row>
    <row r="60" spans="1:11" ht="24.95" customHeight="1" x14ac:dyDescent="0.2">
      <c r="A60" s="42"/>
      <c r="B60" s="12" t="s">
        <v>79</v>
      </c>
      <c r="C60" s="14">
        <v>3835.55</v>
      </c>
      <c r="D60" s="30"/>
      <c r="E60" s="13"/>
      <c r="F60" s="16">
        <v>1425</v>
      </c>
      <c r="G60" s="15"/>
      <c r="H60" s="16">
        <v>1200</v>
      </c>
      <c r="I60" s="16"/>
      <c r="J60" s="43"/>
      <c r="K60" s="31"/>
    </row>
    <row r="61" spans="1:11" ht="24.95" customHeight="1" x14ac:dyDescent="0.2">
      <c r="A61" s="42"/>
      <c r="B61" s="12" t="s">
        <v>80</v>
      </c>
      <c r="C61" s="13"/>
      <c r="D61" s="14"/>
      <c r="E61" s="13"/>
      <c r="F61" s="16"/>
      <c r="G61" s="15"/>
      <c r="H61" s="16">
        <v>4000</v>
      </c>
      <c r="I61" s="16"/>
      <c r="J61" s="43"/>
      <c r="K61" s="31"/>
    </row>
    <row r="62" spans="1:11" ht="24.95" customHeight="1" x14ac:dyDescent="0.2">
      <c r="A62" s="42" t="s">
        <v>114</v>
      </c>
      <c r="B62" s="12" t="s">
        <v>148</v>
      </c>
      <c r="C62" s="13"/>
      <c r="D62" s="14"/>
      <c r="E62" s="13">
        <v>6000</v>
      </c>
      <c r="F62" s="64">
        <v>7693.59</v>
      </c>
      <c r="G62" s="15"/>
      <c r="H62" s="64">
        <v>1500</v>
      </c>
      <c r="I62" s="16"/>
      <c r="J62" s="43" t="s">
        <v>175</v>
      </c>
      <c r="K62" s="31"/>
    </row>
    <row r="63" spans="1:11" ht="24.95" customHeight="1" x14ac:dyDescent="0.2">
      <c r="A63" s="42"/>
      <c r="B63" s="12" t="s">
        <v>40</v>
      </c>
      <c r="C63" s="13"/>
      <c r="D63" s="14"/>
      <c r="E63" s="13"/>
      <c r="F63" s="16">
        <v>950</v>
      </c>
      <c r="G63" s="15"/>
      <c r="H63" s="16"/>
      <c r="I63" s="16"/>
      <c r="J63" s="43" t="s">
        <v>176</v>
      </c>
      <c r="K63" s="31"/>
    </row>
    <row r="64" spans="1:11" ht="24.95" customHeight="1" x14ac:dyDescent="0.2">
      <c r="A64" s="42"/>
      <c r="B64" s="12" t="s">
        <v>42</v>
      </c>
      <c r="C64" s="13"/>
      <c r="D64" s="14"/>
      <c r="E64" s="13"/>
      <c r="F64" s="16">
        <v>3033</v>
      </c>
      <c r="G64" s="15"/>
      <c r="H64" s="16"/>
      <c r="I64" s="16"/>
      <c r="J64" s="43"/>
      <c r="K64" s="31"/>
    </row>
    <row r="65" spans="1:11" ht="24.95" customHeight="1" x14ac:dyDescent="0.2">
      <c r="A65" s="42"/>
      <c r="B65" s="12" t="s">
        <v>117</v>
      </c>
      <c r="C65" s="13"/>
      <c r="D65" s="14"/>
      <c r="E65" s="13"/>
      <c r="F65" s="15">
        <v>1500</v>
      </c>
      <c r="G65" s="15"/>
      <c r="H65" s="16"/>
      <c r="I65" s="16"/>
      <c r="J65" s="43"/>
      <c r="K65" s="31"/>
    </row>
    <row r="66" spans="1:11" ht="24.95" customHeight="1" x14ac:dyDescent="0.2">
      <c r="A66" s="42" t="s">
        <v>147</v>
      </c>
      <c r="B66" s="12" t="s">
        <v>9</v>
      </c>
      <c r="C66" s="13"/>
      <c r="D66" s="14"/>
      <c r="E66" s="13"/>
      <c r="F66" s="64"/>
      <c r="G66" s="15"/>
      <c r="H66" s="64">
        <v>6000</v>
      </c>
      <c r="I66" s="16"/>
      <c r="J66" s="43" t="s">
        <v>206</v>
      </c>
      <c r="K66" s="31"/>
    </row>
    <row r="67" spans="1:11" ht="24.95" customHeight="1" x14ac:dyDescent="0.2">
      <c r="A67" s="42"/>
      <c r="B67" s="12" t="s">
        <v>40</v>
      </c>
      <c r="C67" s="13"/>
      <c r="D67" s="14"/>
      <c r="E67" s="13"/>
      <c r="F67" s="15"/>
      <c r="G67" s="15"/>
      <c r="H67" s="16">
        <v>1100</v>
      </c>
      <c r="I67" s="16"/>
      <c r="J67" s="43"/>
      <c r="K67" s="31"/>
    </row>
    <row r="68" spans="1:11" ht="24.95" customHeight="1" x14ac:dyDescent="0.2">
      <c r="A68" s="42"/>
      <c r="B68" s="12" t="s">
        <v>42</v>
      </c>
      <c r="C68" s="13"/>
      <c r="D68" s="14"/>
      <c r="E68" s="13"/>
      <c r="F68" s="15"/>
      <c r="G68" s="15"/>
      <c r="H68" s="16">
        <v>3000</v>
      </c>
      <c r="I68" s="16"/>
      <c r="J68" s="43"/>
      <c r="K68" s="31"/>
    </row>
    <row r="69" spans="1:11" ht="24.95" customHeight="1" x14ac:dyDescent="0.2">
      <c r="A69" s="42"/>
      <c r="B69" s="12" t="s">
        <v>117</v>
      </c>
      <c r="C69" s="13"/>
      <c r="D69" s="14"/>
      <c r="E69" s="13"/>
      <c r="F69" s="15"/>
      <c r="G69" s="15"/>
      <c r="H69" s="16">
        <v>1500</v>
      </c>
      <c r="I69" s="16"/>
      <c r="J69" s="43"/>
      <c r="K69" s="31"/>
    </row>
    <row r="70" spans="1:11" ht="24.95" customHeight="1" thickBot="1" x14ac:dyDescent="0.25">
      <c r="A70" s="55"/>
      <c r="B70" s="65" t="s">
        <v>226</v>
      </c>
      <c r="C70" s="57">
        <f>C59</f>
        <v>16223.18</v>
      </c>
      <c r="D70" s="58"/>
      <c r="E70" s="57">
        <f>E59+E62</f>
        <v>13100</v>
      </c>
      <c r="F70" s="66">
        <f>F59+F62+F66</f>
        <v>16736.940000000002</v>
      </c>
      <c r="G70" s="57"/>
      <c r="H70" s="66">
        <f>H59+H62+H66</f>
        <v>16500</v>
      </c>
      <c r="I70" s="57"/>
      <c r="J70" s="61"/>
      <c r="K70" s="31"/>
    </row>
    <row r="71" spans="1:11" ht="24.95" customHeight="1" x14ac:dyDescent="0.2">
      <c r="A71" s="34" t="s">
        <v>70</v>
      </c>
      <c r="B71" s="35" t="s">
        <v>145</v>
      </c>
      <c r="C71" s="36">
        <v>81</v>
      </c>
      <c r="D71" s="37"/>
      <c r="E71" s="36"/>
      <c r="F71" s="67"/>
      <c r="G71" s="63"/>
      <c r="H71" s="67">
        <v>1200</v>
      </c>
      <c r="I71" s="81"/>
      <c r="J71" s="41" t="s">
        <v>207</v>
      </c>
      <c r="K71" s="31"/>
    </row>
    <row r="72" spans="1:11" ht="24.95" customHeight="1" x14ac:dyDescent="0.2">
      <c r="A72" s="42"/>
      <c r="B72" s="12" t="s">
        <v>79</v>
      </c>
      <c r="C72" s="13"/>
      <c r="D72" s="14"/>
      <c r="E72" s="13"/>
      <c r="F72" s="15"/>
      <c r="G72" s="15"/>
      <c r="H72" s="16">
        <v>1000</v>
      </c>
      <c r="I72" s="16"/>
      <c r="J72" s="43"/>
      <c r="K72" s="31"/>
    </row>
    <row r="73" spans="1:11" ht="24.95" customHeight="1" x14ac:dyDescent="0.2">
      <c r="A73" s="42"/>
      <c r="B73" s="12" t="s">
        <v>42</v>
      </c>
      <c r="C73" s="13"/>
      <c r="D73" s="14"/>
      <c r="E73" s="13"/>
      <c r="F73" s="15"/>
      <c r="G73" s="15"/>
      <c r="H73" s="16"/>
      <c r="I73" s="16"/>
      <c r="J73" s="43"/>
      <c r="K73" s="31"/>
    </row>
    <row r="74" spans="1:11" ht="24.95" customHeight="1" x14ac:dyDescent="0.2">
      <c r="A74" s="42" t="s">
        <v>49</v>
      </c>
      <c r="B74" s="12" t="s">
        <v>78</v>
      </c>
      <c r="C74" s="13">
        <v>3432.6</v>
      </c>
      <c r="D74" s="14"/>
      <c r="E74" s="13">
        <v>7000</v>
      </c>
      <c r="F74" s="68">
        <v>7968.5</v>
      </c>
      <c r="G74" s="15"/>
      <c r="H74" s="68"/>
      <c r="I74" s="16"/>
      <c r="J74" s="43" t="s">
        <v>177</v>
      </c>
      <c r="K74" s="31"/>
    </row>
    <row r="75" spans="1:11" ht="24.95" customHeight="1" x14ac:dyDescent="0.2">
      <c r="A75" s="42"/>
      <c r="B75" s="12" t="s">
        <v>79</v>
      </c>
      <c r="C75" s="14">
        <v>1050</v>
      </c>
      <c r="D75" s="30"/>
      <c r="E75" s="13"/>
      <c r="F75" s="16">
        <v>43.2</v>
      </c>
      <c r="G75" s="15"/>
      <c r="H75" s="16"/>
      <c r="I75" s="193"/>
      <c r="K75" s="31"/>
    </row>
    <row r="76" spans="1:11" ht="24.95" customHeight="1" x14ac:dyDescent="0.2">
      <c r="A76" s="42"/>
      <c r="B76" s="12" t="s">
        <v>42</v>
      </c>
      <c r="C76" s="13"/>
      <c r="D76" s="14"/>
      <c r="E76" s="13"/>
      <c r="F76" s="16">
        <v>2206</v>
      </c>
      <c r="G76" s="15"/>
      <c r="H76" s="16"/>
      <c r="I76" s="16"/>
      <c r="J76" s="43"/>
      <c r="K76" s="31"/>
    </row>
    <row r="77" spans="1:11" ht="24.95" customHeight="1" x14ac:dyDescent="0.2">
      <c r="A77" s="42">
        <v>4450</v>
      </c>
      <c r="B77" s="12" t="s">
        <v>8</v>
      </c>
      <c r="C77" s="13">
        <v>11650.2</v>
      </c>
      <c r="D77" s="14"/>
      <c r="E77" s="13">
        <v>4500</v>
      </c>
      <c r="F77" s="68">
        <v>139.75</v>
      </c>
      <c r="G77" s="15"/>
      <c r="H77" s="68">
        <v>12500</v>
      </c>
      <c r="I77" s="16"/>
      <c r="J77" s="43" t="s">
        <v>179</v>
      </c>
      <c r="K77" s="31"/>
    </row>
    <row r="78" spans="1:11" ht="24.95" customHeight="1" x14ac:dyDescent="0.2">
      <c r="A78" s="42"/>
      <c r="B78" s="12" t="s">
        <v>40</v>
      </c>
      <c r="C78" s="69">
        <v>7600</v>
      </c>
      <c r="D78" s="30"/>
      <c r="E78" s="13"/>
      <c r="F78" s="16"/>
      <c r="G78" s="15"/>
      <c r="H78" s="16">
        <v>9600</v>
      </c>
      <c r="I78" s="16"/>
      <c r="J78" s="43"/>
      <c r="K78" s="31"/>
    </row>
    <row r="79" spans="1:11" ht="24.95" customHeight="1" x14ac:dyDescent="0.2">
      <c r="A79" s="42"/>
      <c r="B79" s="12" t="s">
        <v>42</v>
      </c>
      <c r="C79" s="13"/>
      <c r="D79" s="14"/>
      <c r="E79" s="13"/>
      <c r="F79" s="16"/>
      <c r="G79" s="15"/>
      <c r="H79" s="16"/>
      <c r="I79" s="16"/>
      <c r="J79" s="43"/>
      <c r="K79" s="31"/>
    </row>
    <row r="80" spans="1:11" ht="24.95" customHeight="1" x14ac:dyDescent="0.2">
      <c r="A80" s="42" t="s">
        <v>50</v>
      </c>
      <c r="B80" s="12" t="s">
        <v>51</v>
      </c>
      <c r="C80" s="13">
        <v>496.34</v>
      </c>
      <c r="D80" s="14"/>
      <c r="E80" s="13">
        <v>7600</v>
      </c>
      <c r="F80" s="68">
        <v>13427.62</v>
      </c>
      <c r="G80" s="15"/>
      <c r="H80" s="68">
        <v>500</v>
      </c>
      <c r="I80" s="16"/>
      <c r="J80" s="43" t="s">
        <v>178</v>
      </c>
      <c r="K80" s="31"/>
    </row>
    <row r="81" spans="1:11" ht="24.95" customHeight="1" x14ac:dyDescent="0.2">
      <c r="A81" s="42"/>
      <c r="B81" s="12" t="s">
        <v>40</v>
      </c>
      <c r="C81" s="13"/>
      <c r="D81" s="14"/>
      <c r="E81" s="13"/>
      <c r="F81" s="16">
        <v>4500</v>
      </c>
      <c r="G81" s="15"/>
      <c r="H81" s="16"/>
      <c r="I81" s="16"/>
      <c r="J81" s="43"/>
      <c r="K81" s="31"/>
    </row>
    <row r="82" spans="1:11" ht="24.95" customHeight="1" x14ac:dyDescent="0.2">
      <c r="A82" s="42"/>
      <c r="B82" s="12" t="s">
        <v>42</v>
      </c>
      <c r="C82" s="13"/>
      <c r="D82" s="14"/>
      <c r="E82" s="13"/>
      <c r="F82" s="16">
        <v>6410</v>
      </c>
      <c r="G82" s="15"/>
      <c r="H82" s="16"/>
      <c r="I82" s="16"/>
      <c r="J82" s="43"/>
      <c r="K82" s="31"/>
    </row>
    <row r="83" spans="1:11" ht="24.95" customHeight="1" thickBot="1" x14ac:dyDescent="0.25">
      <c r="A83" s="55"/>
      <c r="B83" s="70" t="s">
        <v>227</v>
      </c>
      <c r="C83" s="57">
        <f>C71+C74+C77+C80</f>
        <v>15660.140000000001</v>
      </c>
      <c r="D83" s="58"/>
      <c r="E83" s="57">
        <f>E71+E74+E77+E80</f>
        <v>19100</v>
      </c>
      <c r="F83" s="71">
        <f>F71+F74+F77+F80</f>
        <v>21535.870000000003</v>
      </c>
      <c r="G83" s="57"/>
      <c r="H83" s="71">
        <f>H71+H74+H77+H80</f>
        <v>14200</v>
      </c>
      <c r="I83" s="57"/>
      <c r="J83" s="61"/>
      <c r="K83" s="31"/>
    </row>
    <row r="84" spans="1:11" ht="24.95" customHeight="1" x14ac:dyDescent="0.2">
      <c r="A84" s="34" t="s">
        <v>47</v>
      </c>
      <c r="B84" s="35" t="s">
        <v>48</v>
      </c>
      <c r="C84" s="36"/>
      <c r="D84" s="37"/>
      <c r="E84" s="36">
        <v>400</v>
      </c>
      <c r="F84" s="72">
        <v>130</v>
      </c>
      <c r="G84" s="63"/>
      <c r="H84" s="72">
        <v>400</v>
      </c>
      <c r="I84" s="81"/>
      <c r="J84" s="41" t="s">
        <v>92</v>
      </c>
      <c r="K84" s="31"/>
    </row>
    <row r="85" spans="1:11" ht="24.95" customHeight="1" x14ac:dyDescent="0.2">
      <c r="A85" s="42" t="s">
        <v>167</v>
      </c>
      <c r="B85" s="12" t="s">
        <v>168</v>
      </c>
      <c r="C85" s="13"/>
      <c r="D85" s="14"/>
      <c r="E85" s="13"/>
      <c r="F85" s="73"/>
      <c r="G85" s="15"/>
      <c r="H85" s="73">
        <v>1100</v>
      </c>
      <c r="I85" s="16"/>
      <c r="J85" s="43" t="s">
        <v>169</v>
      </c>
      <c r="K85" s="31"/>
    </row>
    <row r="86" spans="1:11" ht="24.95" customHeight="1" x14ac:dyDescent="0.2">
      <c r="A86" s="42" t="s">
        <v>52</v>
      </c>
      <c r="B86" s="12" t="s">
        <v>171</v>
      </c>
      <c r="C86" s="13">
        <v>5122.08</v>
      </c>
      <c r="D86" s="14"/>
      <c r="E86" s="13">
        <v>5300</v>
      </c>
      <c r="F86" s="73">
        <v>4494.7700000000004</v>
      </c>
      <c r="G86" s="15"/>
      <c r="H86" s="73">
        <v>4500</v>
      </c>
      <c r="I86" s="16"/>
      <c r="J86" s="43" t="s">
        <v>180</v>
      </c>
      <c r="K86" s="31"/>
    </row>
    <row r="87" spans="1:11" ht="24.95" customHeight="1" x14ac:dyDescent="0.2">
      <c r="A87" s="42"/>
      <c r="B87" s="12" t="s">
        <v>40</v>
      </c>
      <c r="C87" s="14">
        <v>5290</v>
      </c>
      <c r="D87" s="30"/>
      <c r="E87" s="13"/>
      <c r="F87" s="16">
        <v>3374.5</v>
      </c>
      <c r="G87" s="15"/>
      <c r="H87" s="16">
        <v>4000</v>
      </c>
      <c r="I87" s="193"/>
      <c r="K87" s="31"/>
    </row>
    <row r="88" spans="1:11" ht="24.95" customHeight="1" x14ac:dyDescent="0.2">
      <c r="A88" s="42" t="s">
        <v>118</v>
      </c>
      <c r="B88" s="12" t="s">
        <v>120</v>
      </c>
      <c r="C88" s="13"/>
      <c r="D88" s="14"/>
      <c r="E88" s="13">
        <v>8000</v>
      </c>
      <c r="F88" s="73">
        <v>4077.96</v>
      </c>
      <c r="G88" s="15"/>
      <c r="H88" s="73">
        <v>8000</v>
      </c>
      <c r="I88" s="16"/>
      <c r="J88" s="43" t="s">
        <v>127</v>
      </c>
      <c r="K88" s="31"/>
    </row>
    <row r="89" spans="1:11" ht="24.95" customHeight="1" x14ac:dyDescent="0.2">
      <c r="A89" s="42"/>
      <c r="B89" s="12" t="s">
        <v>119</v>
      </c>
      <c r="C89" s="13"/>
      <c r="D89" s="14"/>
      <c r="E89" s="13"/>
      <c r="F89" s="16"/>
      <c r="G89" s="15"/>
      <c r="H89" s="16">
        <v>4700</v>
      </c>
      <c r="I89" s="16"/>
      <c r="J89" s="43"/>
      <c r="K89" s="31"/>
    </row>
    <row r="90" spans="1:11" ht="24.95" customHeight="1" x14ac:dyDescent="0.2">
      <c r="A90" s="42">
        <v>4490</v>
      </c>
      <c r="B90" s="12" t="s">
        <v>16</v>
      </c>
      <c r="C90" s="13">
        <v>50.1</v>
      </c>
      <c r="D90" s="14"/>
      <c r="E90" s="13">
        <v>1800</v>
      </c>
      <c r="F90" s="73">
        <v>2020.74</v>
      </c>
      <c r="G90" s="15"/>
      <c r="H90" s="73">
        <v>2500</v>
      </c>
      <c r="I90" s="16"/>
      <c r="J90" s="43" t="s">
        <v>146</v>
      </c>
      <c r="K90" s="31"/>
    </row>
    <row r="91" spans="1:11" ht="24.95" customHeight="1" x14ac:dyDescent="0.2">
      <c r="A91" s="74"/>
      <c r="B91" s="25" t="s">
        <v>160</v>
      </c>
      <c r="C91" s="25"/>
      <c r="D91" s="25"/>
      <c r="E91" s="25"/>
      <c r="F91" s="25"/>
      <c r="G91" s="25"/>
      <c r="H91" s="16">
        <v>1000</v>
      </c>
      <c r="I91" s="16"/>
      <c r="J91" s="43"/>
      <c r="K91" s="31"/>
    </row>
    <row r="92" spans="1:11" ht="24.95" customHeight="1" x14ac:dyDescent="0.2">
      <c r="A92" s="75">
        <v>4300</v>
      </c>
      <c r="B92" s="20" t="s">
        <v>170</v>
      </c>
      <c r="C92" s="21">
        <v>4252.74</v>
      </c>
      <c r="D92" s="22"/>
      <c r="E92" s="21">
        <v>5300</v>
      </c>
      <c r="F92" s="76">
        <v>2575.4499999999998</v>
      </c>
      <c r="G92" s="77"/>
      <c r="H92" s="76">
        <v>3500</v>
      </c>
      <c r="I92" s="165"/>
      <c r="J92" s="78" t="s">
        <v>158</v>
      </c>
      <c r="K92" s="31"/>
    </row>
    <row r="93" spans="1:11" ht="24.95" customHeight="1" x14ac:dyDescent="0.2">
      <c r="A93" s="42"/>
      <c r="B93" s="12" t="s">
        <v>79</v>
      </c>
      <c r="C93" s="13"/>
      <c r="D93" s="14"/>
      <c r="E93" s="13"/>
      <c r="F93" s="16"/>
      <c r="G93" s="15"/>
      <c r="J93" s="43"/>
      <c r="K93" s="31"/>
    </row>
    <row r="94" spans="1:11" ht="24.95" customHeight="1" x14ac:dyDescent="0.2">
      <c r="A94" s="42"/>
      <c r="B94" s="12" t="s">
        <v>81</v>
      </c>
      <c r="C94" s="13"/>
      <c r="D94" s="14"/>
      <c r="E94" s="13"/>
      <c r="F94" s="16"/>
      <c r="G94" s="15"/>
      <c r="H94" s="16">
        <v>2700</v>
      </c>
      <c r="I94" s="16"/>
      <c r="J94" s="43"/>
      <c r="K94" s="31"/>
    </row>
    <row r="95" spans="1:11" s="3" customFormat="1" ht="24.95" customHeight="1" thickBot="1" x14ac:dyDescent="0.25">
      <c r="A95" s="55"/>
      <c r="B95" s="79" t="s">
        <v>228</v>
      </c>
      <c r="C95" s="57">
        <f>C71+C74+C77+C84+C86+C90+C80+C92</f>
        <v>25085.059999999998</v>
      </c>
      <c r="D95" s="58"/>
      <c r="E95" s="57">
        <f>E84+E86+E88+E90+E92</f>
        <v>20800</v>
      </c>
      <c r="F95" s="80">
        <f>F84+F86+F88+F90+F92</f>
        <v>13298.919999999998</v>
      </c>
      <c r="G95" s="57"/>
      <c r="H95" s="80">
        <f>H84+H85+H86+H88+H90+H92</f>
        <v>20000</v>
      </c>
      <c r="I95" s="57"/>
      <c r="J95" s="61"/>
      <c r="K95" s="31"/>
    </row>
    <row r="96" spans="1:11" s="3" customFormat="1" ht="24.95" customHeight="1" x14ac:dyDescent="0.2">
      <c r="A96" s="34">
        <v>4510</v>
      </c>
      <c r="B96" s="35" t="s">
        <v>17</v>
      </c>
      <c r="C96" s="36">
        <v>1975</v>
      </c>
      <c r="D96" s="37"/>
      <c r="E96" s="36"/>
      <c r="F96" s="63"/>
      <c r="G96" s="63"/>
      <c r="H96" s="81"/>
      <c r="I96" s="81"/>
      <c r="J96" s="41" t="s">
        <v>128</v>
      </c>
      <c r="K96" s="31"/>
    </row>
    <row r="97" spans="1:11" ht="24.95" customHeight="1" x14ac:dyDescent="0.2">
      <c r="A97" s="75">
        <v>4520</v>
      </c>
      <c r="B97" s="20" t="s">
        <v>18</v>
      </c>
      <c r="C97" s="21">
        <v>19331.009999999998</v>
      </c>
      <c r="D97" s="22"/>
      <c r="E97" s="21">
        <v>15000</v>
      </c>
      <c r="F97" s="133">
        <v>17195.38</v>
      </c>
      <c r="G97" s="77"/>
      <c r="H97" s="133">
        <v>19000</v>
      </c>
      <c r="I97" s="165"/>
      <c r="J97" s="43" t="s">
        <v>181</v>
      </c>
      <c r="K97" s="31"/>
    </row>
    <row r="98" spans="1:11" ht="24.95" customHeight="1" x14ac:dyDescent="0.2">
      <c r="A98" s="42"/>
      <c r="B98" s="12" t="s">
        <v>40</v>
      </c>
      <c r="C98" s="82">
        <v>14567</v>
      </c>
      <c r="D98" s="30"/>
      <c r="E98" s="13"/>
      <c r="F98" s="16">
        <v>17737</v>
      </c>
      <c r="G98" s="15"/>
      <c r="H98" s="16">
        <v>17000</v>
      </c>
      <c r="I98" s="16"/>
      <c r="J98" s="43"/>
      <c r="K98" s="31"/>
    </row>
    <row r="99" spans="1:11" ht="24.95" customHeight="1" x14ac:dyDescent="0.2">
      <c r="A99" s="42">
        <v>4530</v>
      </c>
      <c r="B99" s="12" t="s">
        <v>19</v>
      </c>
      <c r="C99" s="13">
        <v>9491.31</v>
      </c>
      <c r="D99" s="14"/>
      <c r="E99" s="13">
        <v>3000</v>
      </c>
      <c r="F99" s="134">
        <v>3641.44</v>
      </c>
      <c r="G99" s="15"/>
      <c r="H99" s="134">
        <v>3500</v>
      </c>
      <c r="I99" s="16"/>
      <c r="J99" s="43" t="s">
        <v>93</v>
      </c>
      <c r="K99" s="31"/>
    </row>
    <row r="100" spans="1:11" ht="24.95" customHeight="1" x14ac:dyDescent="0.2">
      <c r="A100" s="42">
        <v>4540</v>
      </c>
      <c r="B100" s="12" t="s">
        <v>4</v>
      </c>
      <c r="C100" s="13">
        <v>3870.11</v>
      </c>
      <c r="D100" s="14"/>
      <c r="E100" s="13">
        <v>4500</v>
      </c>
      <c r="F100" s="134">
        <v>267.5</v>
      </c>
      <c r="G100" s="15"/>
      <c r="H100" s="16"/>
      <c r="I100" s="16"/>
      <c r="J100" s="43" t="s">
        <v>161</v>
      </c>
      <c r="K100" s="31"/>
    </row>
    <row r="101" spans="1:11" ht="24.95" customHeight="1" x14ac:dyDescent="0.2">
      <c r="A101" s="42"/>
      <c r="B101" s="12" t="s">
        <v>40</v>
      </c>
      <c r="C101" s="54">
        <v>3205</v>
      </c>
      <c r="D101" s="30"/>
      <c r="E101" s="13"/>
      <c r="F101" s="16">
        <v>125</v>
      </c>
      <c r="G101" s="15"/>
      <c r="H101" s="16"/>
      <c r="I101" s="16"/>
      <c r="J101" s="43"/>
      <c r="K101" s="31"/>
    </row>
    <row r="102" spans="1:11" ht="24.95" customHeight="1" thickBot="1" x14ac:dyDescent="0.25">
      <c r="A102" s="55"/>
      <c r="B102" s="132" t="s">
        <v>229</v>
      </c>
      <c r="C102" s="57">
        <f>C96+C97+C99+C100</f>
        <v>34667.43</v>
      </c>
      <c r="D102" s="58"/>
      <c r="E102" s="57">
        <f>SUM(E96:E100)</f>
        <v>22500</v>
      </c>
      <c r="F102" s="135">
        <f>F97+F99+F100</f>
        <v>21104.32</v>
      </c>
      <c r="G102" s="57"/>
      <c r="H102" s="135">
        <f>H97+H99+H100</f>
        <v>22500</v>
      </c>
      <c r="I102" s="57"/>
      <c r="J102" s="61"/>
      <c r="K102" s="31"/>
    </row>
    <row r="103" spans="1:11" ht="24.95" customHeight="1" x14ac:dyDescent="0.2">
      <c r="A103" s="34" t="s">
        <v>53</v>
      </c>
      <c r="B103" s="35" t="s">
        <v>54</v>
      </c>
      <c r="C103" s="36">
        <v>140</v>
      </c>
      <c r="D103" s="37"/>
      <c r="E103" s="36">
        <v>300</v>
      </c>
      <c r="F103" s="83">
        <v>484.15</v>
      </c>
      <c r="G103" s="63"/>
      <c r="H103" s="84">
        <v>500</v>
      </c>
      <c r="I103" s="81"/>
      <c r="J103" s="41" t="s">
        <v>129</v>
      </c>
      <c r="K103" s="31"/>
    </row>
    <row r="104" spans="1:11" ht="24.95" customHeight="1" x14ac:dyDescent="0.2">
      <c r="A104" s="42">
        <v>4610</v>
      </c>
      <c r="B104" s="12" t="s">
        <v>157</v>
      </c>
      <c r="C104" s="13">
        <v>4060.72</v>
      </c>
      <c r="D104" s="14"/>
      <c r="E104" s="13">
        <v>4500</v>
      </c>
      <c r="F104" s="85">
        <v>4112.88</v>
      </c>
      <c r="G104" s="15"/>
      <c r="H104" s="86">
        <v>6000</v>
      </c>
      <c r="I104" s="16"/>
      <c r="J104" s="43" t="s">
        <v>208</v>
      </c>
      <c r="K104" s="31"/>
    </row>
    <row r="105" spans="1:11" ht="24.95" customHeight="1" x14ac:dyDescent="0.2">
      <c r="A105" s="42"/>
      <c r="B105" s="12" t="s">
        <v>40</v>
      </c>
      <c r="C105" s="14">
        <v>420</v>
      </c>
      <c r="D105" s="30"/>
      <c r="E105" s="13"/>
      <c r="F105" s="16">
        <v>406</v>
      </c>
      <c r="G105" s="15"/>
      <c r="H105" s="16">
        <v>700</v>
      </c>
      <c r="I105" s="16"/>
      <c r="J105" s="43"/>
      <c r="K105" s="31"/>
    </row>
    <row r="106" spans="1:11" ht="24.95" customHeight="1" x14ac:dyDescent="0.2">
      <c r="A106" s="42"/>
      <c r="B106" s="12" t="s">
        <v>42</v>
      </c>
      <c r="C106" s="13"/>
      <c r="D106" s="14"/>
      <c r="E106" s="13"/>
      <c r="F106" s="16">
        <f>1479+1520</f>
        <v>2999</v>
      </c>
      <c r="G106" s="15"/>
      <c r="H106" s="16">
        <v>3000</v>
      </c>
      <c r="I106" s="16"/>
      <c r="J106" s="43"/>
      <c r="K106" s="31"/>
    </row>
    <row r="107" spans="1:11" ht="24.95" customHeight="1" x14ac:dyDescent="0.2">
      <c r="A107" s="42">
        <v>4620</v>
      </c>
      <c r="B107" s="12" t="s">
        <v>6</v>
      </c>
      <c r="C107" s="13">
        <v>589.76</v>
      </c>
      <c r="D107" s="14"/>
      <c r="E107" s="13">
        <v>1800</v>
      </c>
      <c r="F107" s="85">
        <v>2318.5</v>
      </c>
      <c r="G107" s="15"/>
      <c r="H107" s="86">
        <v>1800</v>
      </c>
      <c r="I107" s="16"/>
      <c r="J107" s="43" t="s">
        <v>209</v>
      </c>
      <c r="K107" s="31"/>
    </row>
    <row r="108" spans="1:11" ht="24.95" customHeight="1" x14ac:dyDescent="0.2">
      <c r="A108" s="42"/>
      <c r="B108" s="12" t="s">
        <v>40</v>
      </c>
      <c r="C108" s="54">
        <v>175</v>
      </c>
      <c r="D108" s="30"/>
      <c r="E108" s="13"/>
      <c r="F108" s="16">
        <v>805.5</v>
      </c>
      <c r="G108" s="15"/>
      <c r="H108" s="16">
        <v>500</v>
      </c>
      <c r="I108" s="16"/>
      <c r="J108" s="43"/>
      <c r="K108" s="31"/>
    </row>
    <row r="109" spans="1:11" ht="24.95" customHeight="1" x14ac:dyDescent="0.2">
      <c r="A109" s="42"/>
      <c r="B109" s="12" t="s">
        <v>42</v>
      </c>
      <c r="C109" s="13"/>
      <c r="D109" s="14"/>
      <c r="E109" s="13"/>
      <c r="F109" s="16">
        <f>529+926</f>
        <v>1455</v>
      </c>
      <c r="G109" s="15"/>
      <c r="H109" s="16">
        <v>1300</v>
      </c>
      <c r="I109" s="16"/>
      <c r="J109" s="43"/>
      <c r="K109" s="31"/>
    </row>
    <row r="110" spans="1:11" ht="24.95" customHeight="1" x14ac:dyDescent="0.2">
      <c r="A110" s="42" t="s">
        <v>136</v>
      </c>
      <c r="B110" s="12" t="s">
        <v>142</v>
      </c>
      <c r="C110" s="13"/>
      <c r="D110" s="14"/>
      <c r="E110" s="13">
        <v>2500</v>
      </c>
      <c r="F110" s="85">
        <v>2276.15</v>
      </c>
      <c r="G110" s="15"/>
      <c r="H110" s="86">
        <v>2000</v>
      </c>
      <c r="I110" s="16"/>
      <c r="J110" s="43" t="s">
        <v>210</v>
      </c>
      <c r="K110" s="31"/>
    </row>
    <row r="111" spans="1:11" ht="24.95" customHeight="1" x14ac:dyDescent="0.2">
      <c r="A111" s="42"/>
      <c r="B111" s="12" t="s">
        <v>40</v>
      </c>
      <c r="C111" s="13"/>
      <c r="D111" s="14"/>
      <c r="E111" s="13"/>
      <c r="F111" s="16">
        <v>167</v>
      </c>
      <c r="G111" s="15"/>
      <c r="H111" s="16">
        <v>600</v>
      </c>
      <c r="I111" s="16"/>
      <c r="J111" s="43"/>
      <c r="K111" s="31"/>
    </row>
    <row r="112" spans="1:11" ht="24.95" customHeight="1" x14ac:dyDescent="0.2">
      <c r="A112" s="42"/>
      <c r="B112" s="12" t="s">
        <v>42</v>
      </c>
      <c r="C112" s="13"/>
      <c r="D112" s="14"/>
      <c r="E112" s="13"/>
      <c r="F112" s="16">
        <v>1493</v>
      </c>
      <c r="G112" s="15"/>
      <c r="H112" s="16">
        <v>1300</v>
      </c>
      <c r="I112" s="16"/>
      <c r="J112" s="43"/>
      <c r="K112" s="31"/>
    </row>
    <row r="113" spans="1:11" ht="24.95" customHeight="1" x14ac:dyDescent="0.2">
      <c r="A113" s="42">
        <v>4630</v>
      </c>
      <c r="B113" s="12" t="s">
        <v>7</v>
      </c>
      <c r="C113" s="13">
        <v>1414.5</v>
      </c>
      <c r="D113" s="14"/>
      <c r="E113" s="13">
        <v>2800</v>
      </c>
      <c r="F113" s="85">
        <v>36</v>
      </c>
      <c r="G113" s="15"/>
      <c r="H113" s="86">
        <v>1800</v>
      </c>
      <c r="I113" s="16"/>
      <c r="J113" s="43" t="s">
        <v>211</v>
      </c>
      <c r="K113" s="31"/>
    </row>
    <row r="114" spans="1:11" ht="24.95" customHeight="1" x14ac:dyDescent="0.2">
      <c r="A114" s="42"/>
      <c r="B114" s="12" t="s">
        <v>40</v>
      </c>
      <c r="C114" s="14">
        <v>490</v>
      </c>
      <c r="D114" s="30"/>
      <c r="E114" s="13"/>
      <c r="F114" s="16">
        <v>105</v>
      </c>
      <c r="G114" s="15"/>
      <c r="H114" s="16">
        <v>300</v>
      </c>
      <c r="I114" s="16"/>
      <c r="J114" s="43"/>
      <c r="K114" s="31"/>
    </row>
    <row r="115" spans="1:11" ht="24.95" customHeight="1" x14ac:dyDescent="0.2">
      <c r="A115" s="42"/>
      <c r="B115" s="12" t="s">
        <v>42</v>
      </c>
      <c r="C115" s="13"/>
      <c r="D115" s="14"/>
      <c r="E115" s="13"/>
      <c r="F115" s="16"/>
      <c r="G115" s="15"/>
      <c r="H115" s="16">
        <v>1000</v>
      </c>
      <c r="I115" s="16"/>
      <c r="J115" s="43"/>
      <c r="K115" s="31"/>
    </row>
    <row r="116" spans="1:11" ht="24.95" customHeight="1" x14ac:dyDescent="0.2">
      <c r="A116" s="42" t="s">
        <v>83</v>
      </c>
      <c r="B116" s="12" t="s">
        <v>84</v>
      </c>
      <c r="C116" s="13">
        <v>2442.6</v>
      </c>
      <c r="D116" s="14"/>
      <c r="E116" s="13">
        <v>3500</v>
      </c>
      <c r="F116" s="85">
        <v>2895.07</v>
      </c>
      <c r="G116" s="15"/>
      <c r="H116" s="86">
        <v>1800</v>
      </c>
      <c r="I116" s="16"/>
      <c r="J116" s="43" t="s">
        <v>212</v>
      </c>
      <c r="K116" s="31"/>
    </row>
    <row r="117" spans="1:11" ht="24.95" customHeight="1" x14ac:dyDescent="0.2">
      <c r="A117" s="42"/>
      <c r="B117" s="12" t="s">
        <v>40</v>
      </c>
      <c r="C117" s="54">
        <v>1557</v>
      </c>
      <c r="D117" s="30"/>
      <c r="E117" s="13"/>
      <c r="F117" s="16">
        <v>398</v>
      </c>
      <c r="G117" s="15"/>
      <c r="H117" s="16">
        <v>700</v>
      </c>
      <c r="I117" s="16"/>
      <c r="J117" s="43"/>
      <c r="K117" s="31"/>
    </row>
    <row r="118" spans="1:11" ht="24.95" customHeight="1" x14ac:dyDescent="0.2">
      <c r="A118" s="42"/>
      <c r="B118" s="12" t="s">
        <v>42</v>
      </c>
      <c r="C118" s="13"/>
      <c r="D118" s="14"/>
      <c r="E118" s="13"/>
      <c r="F118" s="16"/>
      <c r="G118" s="15"/>
      <c r="H118" s="16">
        <v>1000</v>
      </c>
      <c r="I118" s="16"/>
      <c r="J118" s="43"/>
      <c r="K118" s="31"/>
    </row>
    <row r="119" spans="1:11" ht="24.95" customHeight="1" x14ac:dyDescent="0.2">
      <c r="A119" s="42" t="s">
        <v>55</v>
      </c>
      <c r="B119" s="12" t="s">
        <v>56</v>
      </c>
      <c r="C119" s="13">
        <v>8820.76</v>
      </c>
      <c r="D119" s="14"/>
      <c r="E119" s="13">
        <v>8500</v>
      </c>
      <c r="F119" s="85">
        <v>9943.24</v>
      </c>
      <c r="G119" s="15"/>
      <c r="H119" s="86">
        <v>10000</v>
      </c>
      <c r="I119" s="16"/>
      <c r="J119" s="43" t="s">
        <v>213</v>
      </c>
      <c r="K119" s="31"/>
    </row>
    <row r="120" spans="1:11" ht="24.95" customHeight="1" x14ac:dyDescent="0.2">
      <c r="A120" s="42"/>
      <c r="B120" s="12" t="s">
        <v>40</v>
      </c>
      <c r="C120" s="54">
        <v>1437</v>
      </c>
      <c r="D120" s="30"/>
      <c r="E120" s="13"/>
      <c r="F120" s="16">
        <v>1985</v>
      </c>
      <c r="G120" s="15"/>
      <c r="H120" s="16">
        <v>2000</v>
      </c>
      <c r="I120" s="16"/>
      <c r="J120" s="43"/>
      <c r="K120" s="31"/>
    </row>
    <row r="121" spans="1:11" ht="24.95" customHeight="1" x14ac:dyDescent="0.2">
      <c r="A121" s="42"/>
      <c r="B121" s="12" t="s">
        <v>42</v>
      </c>
      <c r="C121" s="13"/>
      <c r="D121" s="14"/>
      <c r="E121" s="13"/>
      <c r="F121" s="16">
        <v>5386</v>
      </c>
      <c r="G121" s="15"/>
      <c r="H121" s="16">
        <v>5000</v>
      </c>
      <c r="I121" s="16"/>
      <c r="J121" s="43"/>
      <c r="K121" s="31"/>
    </row>
    <row r="122" spans="1:11" ht="24.95" customHeight="1" x14ac:dyDescent="0.2">
      <c r="A122" s="42" t="s">
        <v>57</v>
      </c>
      <c r="B122" s="12" t="s">
        <v>58</v>
      </c>
      <c r="C122" s="13">
        <v>190.6</v>
      </c>
      <c r="D122" s="14"/>
      <c r="E122" s="13">
        <v>280</v>
      </c>
      <c r="F122" s="85">
        <v>1296.75</v>
      </c>
      <c r="G122" s="15"/>
      <c r="H122" s="86">
        <v>1500</v>
      </c>
      <c r="I122" s="16"/>
      <c r="J122" s="43" t="s">
        <v>182</v>
      </c>
      <c r="K122" s="31"/>
    </row>
    <row r="123" spans="1:11" ht="24.95" customHeight="1" x14ac:dyDescent="0.2">
      <c r="A123" s="42" t="s">
        <v>109</v>
      </c>
      <c r="B123" s="12" t="s">
        <v>110</v>
      </c>
      <c r="C123" s="13">
        <v>658</v>
      </c>
      <c r="D123" s="14"/>
      <c r="E123" s="13">
        <v>1000</v>
      </c>
      <c r="F123" s="85">
        <v>824.65</v>
      </c>
      <c r="G123" s="15"/>
      <c r="H123" s="86">
        <v>1500</v>
      </c>
      <c r="I123" s="16"/>
      <c r="J123" s="43" t="s">
        <v>143</v>
      </c>
      <c r="K123" s="31"/>
    </row>
    <row r="124" spans="1:11" ht="24.95" customHeight="1" thickBot="1" x14ac:dyDescent="0.25">
      <c r="A124" s="87"/>
      <c r="B124" s="88" t="s">
        <v>230</v>
      </c>
      <c r="C124" s="57">
        <f>C103+C104+C107+C113+C119+C122+C116+C123</f>
        <v>18316.939999999999</v>
      </c>
      <c r="D124" s="58"/>
      <c r="E124" s="57">
        <f>SUM(E103:E123)</f>
        <v>25180</v>
      </c>
      <c r="F124" s="89">
        <f>F103+F104+F107+F113+F116+F119+F122+F123+F110</f>
        <v>24187.390000000003</v>
      </c>
      <c r="G124" s="57"/>
      <c r="H124" s="90">
        <f>H103+H104+H107+H110+H113+H116+H119+H122+H123</f>
        <v>26900</v>
      </c>
      <c r="I124" s="57"/>
      <c r="J124" s="61"/>
      <c r="K124" s="31"/>
    </row>
    <row r="125" spans="1:11" ht="24.95" customHeight="1" x14ac:dyDescent="0.2">
      <c r="A125" s="34">
        <v>4710</v>
      </c>
      <c r="B125" s="35" t="s">
        <v>20</v>
      </c>
      <c r="C125" s="36">
        <v>5862.96</v>
      </c>
      <c r="D125" s="37"/>
      <c r="E125" s="36">
        <v>5900</v>
      </c>
      <c r="F125" s="91">
        <v>5862.96</v>
      </c>
      <c r="G125" s="63"/>
      <c r="H125" s="91">
        <v>5900</v>
      </c>
      <c r="I125" s="81"/>
      <c r="J125" s="41" t="s">
        <v>183</v>
      </c>
      <c r="K125" s="31"/>
    </row>
    <row r="126" spans="1:11" ht="24.95" customHeight="1" x14ac:dyDescent="0.2">
      <c r="A126" s="42"/>
      <c r="B126" s="12" t="s">
        <v>42</v>
      </c>
      <c r="C126" s="13"/>
      <c r="D126" s="14"/>
      <c r="E126" s="13"/>
      <c r="F126" s="15"/>
      <c r="G126" s="15"/>
      <c r="H126" s="16">
        <v>4000</v>
      </c>
      <c r="I126" s="16"/>
      <c r="J126" s="43"/>
      <c r="K126" s="31"/>
    </row>
    <row r="127" spans="1:11" ht="24.95" customHeight="1" x14ac:dyDescent="0.2">
      <c r="A127" s="42">
        <v>4730</v>
      </c>
      <c r="B127" s="12" t="s">
        <v>21</v>
      </c>
      <c r="C127" s="13">
        <v>123.96</v>
      </c>
      <c r="D127" s="14"/>
      <c r="E127" s="13">
        <v>400</v>
      </c>
      <c r="F127" s="92">
        <v>180.34</v>
      </c>
      <c r="G127" s="15"/>
      <c r="H127" s="92">
        <v>300</v>
      </c>
      <c r="I127" s="16"/>
      <c r="J127" s="43" t="s">
        <v>121</v>
      </c>
      <c r="K127" s="31"/>
    </row>
    <row r="128" spans="1:11" ht="24.95" customHeight="1" x14ac:dyDescent="0.2">
      <c r="A128" s="42">
        <v>4760</v>
      </c>
      <c r="B128" s="12" t="s">
        <v>22</v>
      </c>
      <c r="C128" s="13">
        <v>5736.65</v>
      </c>
      <c r="D128" s="14"/>
      <c r="E128" s="13">
        <v>4000</v>
      </c>
      <c r="F128" s="92">
        <v>4166</v>
      </c>
      <c r="G128" s="15"/>
      <c r="H128" s="92">
        <v>4000</v>
      </c>
      <c r="I128" s="16"/>
      <c r="J128" s="43" t="s">
        <v>184</v>
      </c>
      <c r="K128" s="31"/>
    </row>
    <row r="129" spans="1:11" ht="24.95" customHeight="1" x14ac:dyDescent="0.2">
      <c r="A129" s="42" t="s">
        <v>59</v>
      </c>
      <c r="B129" s="12" t="s">
        <v>60</v>
      </c>
      <c r="C129" s="13">
        <v>24.5</v>
      </c>
      <c r="D129" s="14"/>
      <c r="E129" s="13">
        <v>400</v>
      </c>
      <c r="F129" s="92"/>
      <c r="G129" s="15"/>
      <c r="H129" s="92">
        <v>300</v>
      </c>
      <c r="I129" s="16"/>
      <c r="J129" s="43" t="s">
        <v>185</v>
      </c>
      <c r="K129" s="31"/>
    </row>
    <row r="130" spans="1:11" ht="24.95" customHeight="1" x14ac:dyDescent="0.2">
      <c r="A130" s="42" t="s">
        <v>61</v>
      </c>
      <c r="B130" s="12" t="s">
        <v>62</v>
      </c>
      <c r="C130" s="13">
        <v>3448.1</v>
      </c>
      <c r="D130" s="14"/>
      <c r="E130" s="93">
        <v>2500</v>
      </c>
      <c r="F130" s="138">
        <v>4544.43</v>
      </c>
      <c r="G130" s="94"/>
      <c r="H130" s="138">
        <v>2000</v>
      </c>
      <c r="I130" s="198"/>
      <c r="J130" s="43" t="s">
        <v>214</v>
      </c>
      <c r="K130" s="31"/>
    </row>
    <row r="131" spans="1:11" ht="24.95" customHeight="1" x14ac:dyDescent="0.2">
      <c r="A131" s="42">
        <v>4781</v>
      </c>
      <c r="B131" s="12" t="s">
        <v>23</v>
      </c>
      <c r="C131" s="13">
        <v>4452.05</v>
      </c>
      <c r="D131" s="14"/>
      <c r="E131" s="54">
        <v>6000</v>
      </c>
      <c r="F131" s="92">
        <v>9915.56</v>
      </c>
      <c r="G131" s="15"/>
      <c r="H131" s="92">
        <v>4000</v>
      </c>
      <c r="I131" s="16"/>
      <c r="J131" s="43" t="s">
        <v>124</v>
      </c>
      <c r="K131" s="31"/>
    </row>
    <row r="132" spans="1:11" ht="24.95" customHeight="1" x14ac:dyDescent="0.2">
      <c r="A132" s="42" t="s">
        <v>111</v>
      </c>
      <c r="B132" s="12" t="s">
        <v>132</v>
      </c>
      <c r="C132" s="13">
        <v>1463.2</v>
      </c>
      <c r="D132" s="14"/>
      <c r="E132" s="21">
        <v>1000</v>
      </c>
      <c r="F132" s="92">
        <v>701.98</v>
      </c>
      <c r="G132" s="15"/>
      <c r="H132" s="92">
        <v>1300</v>
      </c>
      <c r="I132" s="16"/>
      <c r="J132" s="43" t="s">
        <v>130</v>
      </c>
      <c r="K132" s="31"/>
    </row>
    <row r="133" spans="1:11" ht="24.95" customHeight="1" x14ac:dyDescent="0.2">
      <c r="A133" s="42">
        <v>4790</v>
      </c>
      <c r="B133" s="12" t="s">
        <v>24</v>
      </c>
      <c r="C133" s="13">
        <v>4704.53</v>
      </c>
      <c r="D133" s="14"/>
      <c r="E133" s="13">
        <v>2500</v>
      </c>
      <c r="F133" s="92">
        <v>1327.24</v>
      </c>
      <c r="G133" s="15"/>
      <c r="H133" s="92">
        <v>2500</v>
      </c>
      <c r="I133" s="16"/>
      <c r="J133" s="43" t="s">
        <v>215</v>
      </c>
      <c r="K133" s="31"/>
    </row>
    <row r="134" spans="1:11" ht="24.95" customHeight="1" thickBot="1" x14ac:dyDescent="0.25">
      <c r="A134" s="87"/>
      <c r="B134" s="95" t="s">
        <v>231</v>
      </c>
      <c r="C134" s="57">
        <f>C125+C127+C128+C129+C130+C131+C133+C132</f>
        <v>25815.95</v>
      </c>
      <c r="D134" s="58"/>
      <c r="E134" s="57">
        <f>SUM(E125:E133)</f>
        <v>22700</v>
      </c>
      <c r="F134" s="96">
        <f>F125+F127+F128+F130+F131+F132+F133</f>
        <v>26698.510000000002</v>
      </c>
      <c r="G134" s="57"/>
      <c r="H134" s="96">
        <f>H125+H127+H128+H131+H132+H133+H129+H130</f>
        <v>20300</v>
      </c>
      <c r="I134" s="57"/>
      <c r="J134" s="61"/>
      <c r="K134" s="31"/>
    </row>
    <row r="135" spans="1:11" ht="24.95" customHeight="1" x14ac:dyDescent="0.2">
      <c r="A135" s="34">
        <v>4810</v>
      </c>
      <c r="B135" s="35" t="s">
        <v>10</v>
      </c>
      <c r="C135" s="36">
        <v>4222.1000000000004</v>
      </c>
      <c r="D135" s="37"/>
      <c r="E135" s="36">
        <v>5000</v>
      </c>
      <c r="F135" s="97">
        <v>4291.32</v>
      </c>
      <c r="G135" s="63"/>
      <c r="H135" s="97">
        <v>12000</v>
      </c>
      <c r="I135" s="81"/>
      <c r="J135" s="41" t="s">
        <v>186</v>
      </c>
      <c r="K135" s="31"/>
    </row>
    <row r="136" spans="1:11" ht="24.95" customHeight="1" x14ac:dyDescent="0.2">
      <c r="A136" s="75"/>
      <c r="B136" s="20" t="s">
        <v>190</v>
      </c>
      <c r="C136" s="21"/>
      <c r="D136" s="22"/>
      <c r="E136" s="21"/>
      <c r="F136" s="77"/>
      <c r="G136" s="77"/>
      <c r="H136" s="77">
        <v>6500</v>
      </c>
      <c r="I136" s="165"/>
      <c r="J136" s="78"/>
      <c r="K136" s="31"/>
    </row>
    <row r="137" spans="1:11" ht="24.95" customHeight="1" x14ac:dyDescent="0.2">
      <c r="A137" s="75">
        <v>4830</v>
      </c>
      <c r="B137" s="20" t="s">
        <v>25</v>
      </c>
      <c r="C137" s="21">
        <v>9533.44</v>
      </c>
      <c r="D137" s="22"/>
      <c r="E137" s="21">
        <v>9000</v>
      </c>
      <c r="F137" s="98">
        <v>3042.4</v>
      </c>
      <c r="G137" s="77"/>
      <c r="H137" s="99">
        <v>9000</v>
      </c>
      <c r="I137" s="16"/>
      <c r="J137" s="43" t="s">
        <v>187</v>
      </c>
      <c r="K137" s="31"/>
    </row>
    <row r="138" spans="1:11" ht="24.95" customHeight="1" x14ac:dyDescent="0.2">
      <c r="A138" s="42"/>
      <c r="B138" s="12" t="s">
        <v>42</v>
      </c>
      <c r="C138" s="13"/>
      <c r="D138" s="14"/>
      <c r="E138" s="13"/>
      <c r="F138" s="16">
        <v>862</v>
      </c>
      <c r="G138" s="15"/>
      <c r="H138" s="16">
        <v>3000</v>
      </c>
      <c r="I138" s="16"/>
      <c r="J138" s="43"/>
      <c r="K138" s="31"/>
    </row>
    <row r="139" spans="1:11" ht="24.95" customHeight="1" x14ac:dyDescent="0.2">
      <c r="A139" s="42" t="s">
        <v>63</v>
      </c>
      <c r="B139" s="12" t="s">
        <v>64</v>
      </c>
      <c r="C139" s="13"/>
      <c r="D139" s="14"/>
      <c r="E139" s="13"/>
      <c r="F139" s="99"/>
      <c r="G139" s="15"/>
      <c r="H139" s="99">
        <v>1200</v>
      </c>
      <c r="I139" s="16"/>
      <c r="J139" s="43" t="s">
        <v>216</v>
      </c>
      <c r="K139" s="31"/>
    </row>
    <row r="140" spans="1:11" ht="24.95" customHeight="1" x14ac:dyDescent="0.2">
      <c r="A140" s="42">
        <v>4850</v>
      </c>
      <c r="B140" s="12" t="s">
        <v>26</v>
      </c>
      <c r="C140" s="13">
        <v>450.6</v>
      </c>
      <c r="D140" s="14"/>
      <c r="E140" s="13">
        <v>600</v>
      </c>
      <c r="F140" s="99">
        <v>1667.65</v>
      </c>
      <c r="G140" s="15"/>
      <c r="H140" s="99">
        <v>800</v>
      </c>
      <c r="I140" s="16"/>
      <c r="J140" s="43" t="s">
        <v>97</v>
      </c>
      <c r="K140" s="31"/>
    </row>
    <row r="141" spans="1:11" ht="24.95" customHeight="1" x14ac:dyDescent="0.2">
      <c r="A141" s="42" t="s">
        <v>65</v>
      </c>
      <c r="B141" s="12" t="s">
        <v>66</v>
      </c>
      <c r="C141" s="13">
        <v>84.8</v>
      </c>
      <c r="D141" s="14"/>
      <c r="E141" s="13">
        <v>300</v>
      </c>
      <c r="F141" s="99">
        <v>23</v>
      </c>
      <c r="G141" s="15"/>
      <c r="H141" s="99">
        <v>300</v>
      </c>
      <c r="I141" s="16"/>
      <c r="J141" s="43" t="s">
        <v>94</v>
      </c>
      <c r="K141" s="31"/>
    </row>
    <row r="142" spans="1:11" ht="24.95" customHeight="1" x14ac:dyDescent="0.2">
      <c r="A142" s="42">
        <v>4890</v>
      </c>
      <c r="B142" s="12" t="s">
        <v>27</v>
      </c>
      <c r="C142" s="13">
        <v>9212.35</v>
      </c>
      <c r="D142" s="14"/>
      <c r="E142" s="13">
        <v>8500</v>
      </c>
      <c r="F142" s="99">
        <v>6599.86</v>
      </c>
      <c r="G142" s="15"/>
      <c r="H142" s="99">
        <v>8500</v>
      </c>
      <c r="I142" s="16"/>
      <c r="J142" s="43" t="s">
        <v>217</v>
      </c>
      <c r="K142" s="31"/>
    </row>
    <row r="143" spans="1:11" ht="24.95" customHeight="1" x14ac:dyDescent="0.2">
      <c r="A143" s="42"/>
      <c r="B143" s="12" t="s">
        <v>42</v>
      </c>
      <c r="C143" s="13"/>
      <c r="D143" s="14"/>
      <c r="E143" s="13"/>
      <c r="F143" s="16"/>
      <c r="G143" s="15"/>
      <c r="H143" s="16">
        <v>5000</v>
      </c>
      <c r="I143" s="16"/>
      <c r="J143" s="43"/>
      <c r="K143" s="31"/>
    </row>
    <row r="144" spans="1:11" ht="24.95" customHeight="1" thickBot="1" x14ac:dyDescent="0.25">
      <c r="A144" s="55"/>
      <c r="B144" s="100" t="s">
        <v>232</v>
      </c>
      <c r="C144" s="57">
        <f>C135+C137+C139+C140+C141+C142</f>
        <v>23503.29</v>
      </c>
      <c r="D144" s="58"/>
      <c r="E144" s="57">
        <f>SUM(E135:E142)</f>
        <v>23400</v>
      </c>
      <c r="F144" s="101">
        <f>F135+F137+F140+F141+F142</f>
        <v>15624.23</v>
      </c>
      <c r="G144" s="57"/>
      <c r="H144" s="101">
        <f>H135+H137+H140+H141+H142+H139</f>
        <v>31800</v>
      </c>
      <c r="I144" s="57"/>
      <c r="J144" s="61"/>
      <c r="K144" s="31"/>
    </row>
    <row r="145" spans="1:11" ht="24.95" customHeight="1" x14ac:dyDescent="0.2">
      <c r="A145" s="34">
        <v>4910</v>
      </c>
      <c r="B145" s="35" t="s">
        <v>28</v>
      </c>
      <c r="C145" s="36">
        <v>626.77</v>
      </c>
      <c r="D145" s="37"/>
      <c r="E145" s="36">
        <v>650</v>
      </c>
      <c r="F145" s="102">
        <v>616.19000000000005</v>
      </c>
      <c r="G145" s="63"/>
      <c r="H145" s="102">
        <v>650</v>
      </c>
      <c r="I145" s="81"/>
      <c r="J145" s="41" t="s">
        <v>144</v>
      </c>
      <c r="K145" s="31"/>
    </row>
    <row r="146" spans="1:11" ht="24.95" customHeight="1" x14ac:dyDescent="0.2">
      <c r="A146" s="42">
        <v>4920</v>
      </c>
      <c r="B146" s="12" t="s">
        <v>29</v>
      </c>
      <c r="C146" s="13">
        <v>96.75</v>
      </c>
      <c r="D146" s="14"/>
      <c r="E146" s="13">
        <v>100</v>
      </c>
      <c r="F146" s="103">
        <v>75.900000000000006</v>
      </c>
      <c r="G146" s="15"/>
      <c r="H146" s="103">
        <v>100</v>
      </c>
      <c r="I146" s="16"/>
      <c r="J146" s="43" t="s">
        <v>95</v>
      </c>
      <c r="K146" s="31"/>
    </row>
    <row r="147" spans="1:11" ht="24.95" customHeight="1" x14ac:dyDescent="0.2">
      <c r="A147" s="42">
        <v>4930</v>
      </c>
      <c r="B147" s="12" t="s">
        <v>30</v>
      </c>
      <c r="C147" s="13">
        <v>23.09</v>
      </c>
      <c r="D147" s="14"/>
      <c r="E147" s="13">
        <v>100</v>
      </c>
      <c r="F147" s="103">
        <v>35.19</v>
      </c>
      <c r="G147" s="15"/>
      <c r="H147" s="103">
        <v>100</v>
      </c>
      <c r="I147" s="16"/>
      <c r="J147" s="43"/>
      <c r="K147" s="31"/>
    </row>
    <row r="148" spans="1:11" ht="24.95" customHeight="1" thickBot="1" x14ac:dyDescent="0.25">
      <c r="A148" s="87"/>
      <c r="B148" s="104" t="s">
        <v>233</v>
      </c>
      <c r="C148" s="57">
        <f>C145+C146+C147</f>
        <v>746.61</v>
      </c>
      <c r="D148" s="58"/>
      <c r="E148" s="57">
        <f>SUM(E145:E147)</f>
        <v>850</v>
      </c>
      <c r="F148" s="105">
        <f>SUM(F145:F147)</f>
        <v>727.28</v>
      </c>
      <c r="G148" s="57"/>
      <c r="H148" s="105">
        <f t="shared" ref="H148" si="0">SUM(H145:H147)</f>
        <v>850</v>
      </c>
      <c r="I148" s="57"/>
      <c r="J148" s="61"/>
      <c r="K148" s="31"/>
    </row>
    <row r="149" spans="1:11" ht="24.95" customHeight="1" x14ac:dyDescent="0.2">
      <c r="A149" s="34">
        <v>5000</v>
      </c>
      <c r="B149" s="35" t="s">
        <v>31</v>
      </c>
      <c r="C149" s="139">
        <v>3085.15</v>
      </c>
      <c r="D149" s="37"/>
      <c r="E149" s="139">
        <v>3000</v>
      </c>
      <c r="F149" s="201">
        <v>2216.7600000000002</v>
      </c>
      <c r="G149" s="140"/>
      <c r="H149" s="201">
        <v>3000</v>
      </c>
      <c r="I149" s="199"/>
      <c r="J149" s="41" t="s">
        <v>131</v>
      </c>
      <c r="K149" s="31"/>
    </row>
    <row r="150" spans="1:11" ht="24.95" customHeight="1" x14ac:dyDescent="0.2">
      <c r="A150" s="42" t="s">
        <v>67</v>
      </c>
      <c r="B150" s="12" t="s">
        <v>68</v>
      </c>
      <c r="C150" s="23">
        <v>8664.48</v>
      </c>
      <c r="D150" s="14"/>
      <c r="E150" s="23">
        <v>2400</v>
      </c>
      <c r="F150" s="200"/>
      <c r="G150" s="106"/>
      <c r="H150" s="200">
        <v>512</v>
      </c>
      <c r="I150" s="24"/>
      <c r="J150" s="43" t="s">
        <v>189</v>
      </c>
      <c r="K150" s="31"/>
    </row>
    <row r="151" spans="1:11" ht="24.95" customHeight="1" x14ac:dyDescent="0.2">
      <c r="A151" s="42">
        <v>5300</v>
      </c>
      <c r="B151" s="12" t="s">
        <v>32</v>
      </c>
      <c r="C151" s="23">
        <v>24220.51</v>
      </c>
      <c r="D151" s="14"/>
      <c r="E151" s="23">
        <v>15000</v>
      </c>
      <c r="F151" s="200">
        <v>17306</v>
      </c>
      <c r="G151" s="106"/>
      <c r="H151" s="200">
        <v>17000</v>
      </c>
      <c r="I151" s="24"/>
      <c r="J151" s="43" t="s">
        <v>125</v>
      </c>
      <c r="K151" s="31"/>
    </row>
    <row r="152" spans="1:11" ht="24.95" customHeight="1" x14ac:dyDescent="0.2">
      <c r="A152" s="42" t="s">
        <v>112</v>
      </c>
      <c r="B152" s="12" t="s">
        <v>113</v>
      </c>
      <c r="C152" s="23">
        <v>241.37</v>
      </c>
      <c r="D152" s="14"/>
      <c r="E152" s="23"/>
      <c r="F152" s="200">
        <v>318.11</v>
      </c>
      <c r="G152" s="106"/>
      <c r="H152" s="200"/>
      <c r="I152" s="24"/>
      <c r="J152" s="43"/>
      <c r="K152" s="31"/>
    </row>
    <row r="153" spans="1:11" ht="24.95" customHeight="1" x14ac:dyDescent="0.2">
      <c r="A153" s="42" t="s">
        <v>102</v>
      </c>
      <c r="B153" s="12" t="s">
        <v>103</v>
      </c>
      <c r="C153" s="23">
        <v>845.88</v>
      </c>
      <c r="D153" s="14"/>
      <c r="E153" s="23"/>
      <c r="F153" s="200">
        <v>1883.95</v>
      </c>
      <c r="G153" s="106"/>
      <c r="H153" s="200"/>
      <c r="I153" s="24"/>
      <c r="J153" s="43"/>
      <c r="K153" s="31"/>
    </row>
    <row r="154" spans="1:11" ht="24.95" customHeight="1" x14ac:dyDescent="0.2">
      <c r="A154" s="42"/>
      <c r="B154" s="12" t="s">
        <v>162</v>
      </c>
      <c r="C154" s="23"/>
      <c r="D154" s="14"/>
      <c r="E154" s="23"/>
      <c r="F154" s="200"/>
      <c r="G154" s="24"/>
      <c r="H154" s="200">
        <v>5000</v>
      </c>
      <c r="I154" s="24"/>
      <c r="J154" s="43" t="s">
        <v>188</v>
      </c>
      <c r="K154" s="31"/>
    </row>
    <row r="155" spans="1:11" ht="24.95" customHeight="1" thickBot="1" x14ac:dyDescent="0.25">
      <c r="A155" s="87"/>
      <c r="B155" s="137" t="s">
        <v>173</v>
      </c>
      <c r="C155" s="57"/>
      <c r="D155" s="58"/>
      <c r="E155" s="57"/>
      <c r="F155" s="136">
        <f>SUM(F149:F154)</f>
        <v>21724.820000000003</v>
      </c>
      <c r="G155" s="57"/>
      <c r="H155" s="136">
        <f>SUM(H149:H154)</f>
        <v>25512</v>
      </c>
      <c r="I155" s="57"/>
      <c r="J155" s="61"/>
      <c r="K155" s="31"/>
    </row>
    <row r="156" spans="1:11" ht="24.95" customHeight="1" x14ac:dyDescent="0.2">
      <c r="A156" s="142"/>
      <c r="B156" s="143" t="s">
        <v>69</v>
      </c>
      <c r="C156" s="144">
        <f>C58+C95+C102+C124+C134+C144+C148+C149+C150+C151+C153+C152+C70+C83</f>
        <v>716842.01</v>
      </c>
      <c r="D156" s="145"/>
      <c r="E156" s="144">
        <f>E58+E95+E102+E124+E134+E144+E148+E149+E150+E151+E70+E83</f>
        <v>688330</v>
      </c>
      <c r="F156" s="144">
        <f>F58+F95+F124+F134+F144+F148+F102+F155+F83+F70</f>
        <v>700516.40999999992</v>
      </c>
      <c r="G156" s="144"/>
      <c r="H156" s="144">
        <f>H58+H70+H83+H95+H102+H124+H134+H144+H148+H155</f>
        <v>727262</v>
      </c>
      <c r="I156" s="144"/>
      <c r="J156" s="146"/>
      <c r="K156" s="11"/>
    </row>
    <row r="157" spans="1:11" ht="24.95" customHeight="1" x14ac:dyDescent="0.2">
      <c r="A157" s="107"/>
      <c r="B157" s="107"/>
      <c r="C157" s="108"/>
      <c r="D157" s="109"/>
      <c r="E157" s="29"/>
      <c r="F157" s="29"/>
      <c r="G157" s="110"/>
      <c r="H157" s="111"/>
      <c r="I157" s="111"/>
      <c r="J157" s="26"/>
      <c r="K157" s="112"/>
    </row>
    <row r="158" spans="1:11" ht="24.95" customHeight="1" x14ac:dyDescent="0.2">
      <c r="A158" s="110"/>
      <c r="B158" s="110"/>
      <c r="C158" s="110"/>
      <c r="D158" s="109"/>
      <c r="E158" s="31"/>
      <c r="F158" s="31"/>
      <c r="G158" s="110"/>
      <c r="H158" s="110"/>
      <c r="I158" s="110"/>
      <c r="J158" s="31"/>
      <c r="K158" s="112"/>
    </row>
    <row r="159" spans="1:11" ht="24.95" customHeight="1" x14ac:dyDescent="0.2">
      <c r="A159" s="8"/>
      <c r="B159" s="113" t="s">
        <v>234</v>
      </c>
      <c r="C159" s="114">
        <f>C47-C156</f>
        <v>-26681.660000000033</v>
      </c>
      <c r="D159" s="115"/>
      <c r="E159" s="114">
        <f>E47-E156</f>
        <v>1500</v>
      </c>
      <c r="F159" s="114">
        <f>F47-F156</f>
        <v>12352.420000000158</v>
      </c>
      <c r="G159" s="114"/>
      <c r="H159" s="114">
        <f>H47-H156</f>
        <v>0</v>
      </c>
      <c r="I159" s="114"/>
      <c r="J159" s="141"/>
      <c r="K159" s="116"/>
    </row>
    <row r="160" spans="1:11" ht="24.95" customHeight="1" x14ac:dyDescent="0.2">
      <c r="A160" s="110"/>
      <c r="B160" s="110"/>
      <c r="C160" s="110"/>
      <c r="D160" s="109"/>
      <c r="E160" s="31"/>
      <c r="F160" s="31"/>
      <c r="G160" s="110"/>
      <c r="H160" s="117"/>
      <c r="I160" s="194"/>
      <c r="J160" s="110"/>
      <c r="K160" s="3"/>
    </row>
    <row r="161" spans="1:11" ht="24.95" customHeight="1" x14ac:dyDescent="0.2">
      <c r="A161" s="110"/>
      <c r="B161" s="110"/>
      <c r="C161" s="110"/>
      <c r="D161" s="109"/>
      <c r="E161" s="31"/>
      <c r="F161" s="31"/>
      <c r="G161" s="110"/>
      <c r="H161" s="31"/>
      <c r="I161" s="31"/>
      <c r="J161" s="110"/>
      <c r="K161" s="3"/>
    </row>
    <row r="162" spans="1:11" ht="24.95" customHeight="1" x14ac:dyDescent="0.2">
      <c r="A162" s="110"/>
      <c r="B162" s="118" t="s">
        <v>137</v>
      </c>
      <c r="C162" s="119">
        <v>3434.99</v>
      </c>
      <c r="D162" s="109"/>
      <c r="E162" s="31"/>
      <c r="F162" s="31"/>
      <c r="G162" s="110"/>
      <c r="H162" s="110"/>
      <c r="I162" s="110"/>
      <c r="J162" s="120"/>
      <c r="K162" s="3"/>
    </row>
    <row r="163" spans="1:11" ht="24.95" customHeight="1" x14ac:dyDescent="0.2">
      <c r="A163" s="110"/>
      <c r="B163" s="110" t="s">
        <v>150</v>
      </c>
      <c r="C163" s="119">
        <f>F159</f>
        <v>12352.420000000158</v>
      </c>
      <c r="D163" s="119"/>
      <c r="E163" s="121"/>
      <c r="F163" s="110"/>
      <c r="G163" s="110"/>
      <c r="H163" s="110"/>
      <c r="I163" s="110"/>
      <c r="J163" s="110"/>
      <c r="K163" s="3"/>
    </row>
    <row r="164" spans="1:11" ht="24.95" customHeight="1" x14ac:dyDescent="0.2">
      <c r="A164" s="110"/>
      <c r="B164" s="118" t="s">
        <v>151</v>
      </c>
      <c r="C164" s="111">
        <f>SUM(C162:C163)</f>
        <v>15787.410000000158</v>
      </c>
      <c r="D164" s="119"/>
      <c r="E164" s="121"/>
      <c r="F164" s="111"/>
      <c r="G164" s="110"/>
      <c r="H164" s="110"/>
      <c r="I164" s="110"/>
      <c r="J164" s="110"/>
      <c r="K164" s="3"/>
    </row>
    <row r="165" spans="1:11" x14ac:dyDescent="0.2">
      <c r="D165" s="123"/>
      <c r="E165" s="124"/>
      <c r="F165" s="125"/>
      <c r="G165" s="110"/>
      <c r="H165" s="110"/>
      <c r="I165" s="110"/>
      <c r="K165" s="3"/>
    </row>
    <row r="166" spans="1:11" x14ac:dyDescent="0.2">
      <c r="F166" s="127"/>
      <c r="G166" s="110"/>
      <c r="H166" s="110"/>
      <c r="I166" s="110"/>
      <c r="K166" s="3"/>
    </row>
    <row r="167" spans="1:11" x14ac:dyDescent="0.2">
      <c r="F167" s="127"/>
      <c r="G167" s="110"/>
      <c r="H167" s="110"/>
      <c r="I167" s="110"/>
      <c r="K167" s="3"/>
    </row>
    <row r="168" spans="1:11" x14ac:dyDescent="0.2">
      <c r="F168" s="128"/>
      <c r="G168" s="110"/>
      <c r="H168" s="110"/>
      <c r="I168" s="110"/>
    </row>
    <row r="169" spans="1:11" x14ac:dyDescent="0.2">
      <c r="G169" s="110"/>
      <c r="H169" s="110"/>
      <c r="I169" s="110"/>
    </row>
    <row r="170" spans="1:11" x14ac:dyDescent="0.2">
      <c r="F170" s="129"/>
      <c r="G170" s="110"/>
      <c r="H170" s="110"/>
      <c r="I170" s="110"/>
    </row>
    <row r="171" spans="1:11" x14ac:dyDescent="0.2">
      <c r="G171" s="110"/>
      <c r="H171" s="110"/>
      <c r="I171" s="110"/>
    </row>
    <row r="172" spans="1:11" x14ac:dyDescent="0.2">
      <c r="G172" s="110"/>
      <c r="H172" s="110"/>
      <c r="I172" s="110"/>
    </row>
    <row r="173" spans="1:11" x14ac:dyDescent="0.2">
      <c r="G173" s="110"/>
      <c r="H173" s="110"/>
      <c r="I173" s="110"/>
    </row>
    <row r="174" spans="1:11" x14ac:dyDescent="0.2">
      <c r="G174" s="110"/>
      <c r="H174" s="110"/>
      <c r="I174" s="110"/>
    </row>
    <row r="175" spans="1:11" x14ac:dyDescent="0.2">
      <c r="G175" s="110"/>
      <c r="H175" s="110"/>
      <c r="I175" s="110"/>
    </row>
    <row r="176" spans="1:11" x14ac:dyDescent="0.2">
      <c r="G176" s="110"/>
      <c r="H176" s="110"/>
      <c r="I176" s="110"/>
    </row>
    <row r="177" spans="7:9" x14ac:dyDescent="0.2">
      <c r="G177" s="110"/>
      <c r="H177" s="110"/>
      <c r="I177" s="110"/>
    </row>
    <row r="178" spans="7:9" x14ac:dyDescent="0.2">
      <c r="G178" s="110"/>
      <c r="H178" s="110"/>
      <c r="I178" s="110"/>
    </row>
    <row r="179" spans="7:9" x14ac:dyDescent="0.2">
      <c r="G179" s="110"/>
      <c r="H179" s="110"/>
      <c r="I179" s="110"/>
    </row>
    <row r="180" spans="7:9" x14ac:dyDescent="0.2">
      <c r="G180" s="110"/>
      <c r="H180" s="110"/>
      <c r="I180" s="110"/>
    </row>
    <row r="181" spans="7:9" x14ac:dyDescent="0.2">
      <c r="G181" s="110"/>
      <c r="H181" s="110"/>
      <c r="I181" s="110"/>
    </row>
    <row r="182" spans="7:9" x14ac:dyDescent="0.2">
      <c r="G182" s="110"/>
      <c r="H182" s="110"/>
      <c r="I182" s="110"/>
    </row>
    <row r="183" spans="7:9" x14ac:dyDescent="0.2">
      <c r="G183" s="110"/>
      <c r="H183" s="110"/>
      <c r="I183" s="110"/>
    </row>
    <row r="184" spans="7:9" x14ac:dyDescent="0.2">
      <c r="G184" s="110"/>
      <c r="H184" s="110"/>
      <c r="I184" s="110"/>
    </row>
    <row r="185" spans="7:9" x14ac:dyDescent="0.2">
      <c r="G185" s="110"/>
      <c r="H185" s="110"/>
      <c r="I185" s="110"/>
    </row>
    <row r="186" spans="7:9" x14ac:dyDescent="0.2">
      <c r="G186" s="110"/>
      <c r="H186" s="110"/>
      <c r="I186" s="110"/>
    </row>
    <row r="187" spans="7:9" x14ac:dyDescent="0.2">
      <c r="G187" s="110"/>
      <c r="H187" s="110"/>
      <c r="I187" s="110"/>
    </row>
    <row r="188" spans="7:9" x14ac:dyDescent="0.2">
      <c r="G188" s="110"/>
      <c r="H188" s="110"/>
      <c r="I188" s="110"/>
    </row>
    <row r="189" spans="7:9" x14ac:dyDescent="0.2">
      <c r="G189" s="110"/>
      <c r="H189" s="110"/>
      <c r="I189" s="110"/>
    </row>
    <row r="190" spans="7:9" x14ac:dyDescent="0.2">
      <c r="G190" s="110"/>
      <c r="H190" s="110"/>
      <c r="I190" s="110"/>
    </row>
    <row r="191" spans="7:9" x14ac:dyDescent="0.2">
      <c r="G191" s="110"/>
      <c r="H191" s="110"/>
      <c r="I191" s="110"/>
    </row>
    <row r="192" spans="7:9" x14ac:dyDescent="0.2">
      <c r="G192" s="110"/>
      <c r="H192" s="110"/>
      <c r="I192" s="110"/>
    </row>
    <row r="193" spans="7:9" x14ac:dyDescent="0.2">
      <c r="G193" s="110"/>
      <c r="H193" s="110"/>
      <c r="I193" s="110"/>
    </row>
    <row r="194" spans="7:9" x14ac:dyDescent="0.2">
      <c r="G194" s="110"/>
      <c r="H194" s="110"/>
      <c r="I194" s="110"/>
    </row>
    <row r="195" spans="7:9" x14ac:dyDescent="0.2">
      <c r="G195" s="110"/>
      <c r="H195" s="110"/>
      <c r="I195" s="110"/>
    </row>
    <row r="196" spans="7:9" x14ac:dyDescent="0.2">
      <c r="G196" s="110"/>
      <c r="H196" s="110"/>
      <c r="I196" s="110"/>
    </row>
    <row r="197" spans="7:9" x14ac:dyDescent="0.2">
      <c r="G197" s="110"/>
      <c r="H197" s="110"/>
      <c r="I197" s="110"/>
    </row>
    <row r="198" spans="7:9" x14ac:dyDescent="0.2">
      <c r="G198" s="110"/>
      <c r="H198" s="110"/>
      <c r="I198" s="110"/>
    </row>
    <row r="199" spans="7:9" x14ac:dyDescent="0.2">
      <c r="G199" s="110"/>
      <c r="H199" s="110"/>
      <c r="I199" s="110"/>
    </row>
    <row r="200" spans="7:9" x14ac:dyDescent="0.2">
      <c r="G200" s="110"/>
      <c r="H200" s="110"/>
      <c r="I200" s="110"/>
    </row>
    <row r="201" spans="7:9" x14ac:dyDescent="0.2">
      <c r="G201" s="110"/>
      <c r="H201" s="110"/>
      <c r="I201" s="110"/>
    </row>
    <row r="202" spans="7:9" x14ac:dyDescent="0.2">
      <c r="G202" s="110"/>
      <c r="H202" s="110"/>
      <c r="I202" s="110"/>
    </row>
    <row r="203" spans="7:9" x14ac:dyDescent="0.2">
      <c r="G203" s="110"/>
      <c r="H203" s="110"/>
      <c r="I203" s="110"/>
    </row>
    <row r="204" spans="7:9" x14ac:dyDescent="0.2">
      <c r="G204" s="110"/>
      <c r="H204" s="110"/>
      <c r="I204" s="110"/>
    </row>
    <row r="205" spans="7:9" x14ac:dyDescent="0.2">
      <c r="G205" s="110"/>
      <c r="H205" s="110"/>
      <c r="I205" s="110"/>
    </row>
    <row r="206" spans="7:9" x14ac:dyDescent="0.2">
      <c r="G206" s="110"/>
      <c r="H206" s="110"/>
      <c r="I206" s="110"/>
    </row>
    <row r="207" spans="7:9" x14ac:dyDescent="0.2">
      <c r="G207" s="110"/>
      <c r="H207" s="110"/>
      <c r="I207" s="110"/>
    </row>
    <row r="208" spans="7:9" x14ac:dyDescent="0.2">
      <c r="G208" s="110"/>
      <c r="H208" s="110"/>
      <c r="I208" s="110"/>
    </row>
    <row r="209" spans="7:9" x14ac:dyDescent="0.2">
      <c r="G209" s="110"/>
      <c r="H209" s="110"/>
      <c r="I209" s="110"/>
    </row>
    <row r="210" spans="7:9" x14ac:dyDescent="0.2">
      <c r="G210" s="110"/>
      <c r="H210" s="110"/>
      <c r="I210" s="110"/>
    </row>
    <row r="211" spans="7:9" x14ac:dyDescent="0.2">
      <c r="G211" s="110"/>
      <c r="H211" s="110"/>
      <c r="I211" s="110"/>
    </row>
    <row r="212" spans="7:9" x14ac:dyDescent="0.2">
      <c r="G212" s="110"/>
      <c r="H212" s="110"/>
      <c r="I212" s="110"/>
    </row>
    <row r="213" spans="7:9" x14ac:dyDescent="0.2">
      <c r="G213" s="110"/>
      <c r="H213" s="110"/>
      <c r="I213" s="110"/>
    </row>
    <row r="214" spans="7:9" x14ac:dyDescent="0.2">
      <c r="G214" s="110"/>
      <c r="H214" s="110"/>
      <c r="I214" s="110"/>
    </row>
    <row r="215" spans="7:9" x14ac:dyDescent="0.2">
      <c r="G215" s="110"/>
      <c r="H215" s="110"/>
      <c r="I215" s="110"/>
    </row>
    <row r="216" spans="7:9" x14ac:dyDescent="0.2">
      <c r="G216" s="110"/>
      <c r="H216" s="110"/>
      <c r="I216" s="110"/>
    </row>
    <row r="217" spans="7:9" x14ac:dyDescent="0.2">
      <c r="G217" s="110"/>
      <c r="H217" s="110"/>
      <c r="I217" s="110"/>
    </row>
    <row r="218" spans="7:9" x14ac:dyDescent="0.2">
      <c r="G218" s="110"/>
      <c r="H218" s="110"/>
      <c r="I218" s="110"/>
    </row>
    <row r="219" spans="7:9" x14ac:dyDescent="0.2">
      <c r="G219" s="110"/>
      <c r="H219" s="110"/>
      <c r="I219" s="110"/>
    </row>
    <row r="220" spans="7:9" x14ac:dyDescent="0.2">
      <c r="G220" s="110"/>
      <c r="H220" s="110"/>
      <c r="I220" s="110"/>
    </row>
    <row r="221" spans="7:9" x14ac:dyDescent="0.2">
      <c r="G221" s="110"/>
      <c r="H221" s="110"/>
      <c r="I221" s="110"/>
    </row>
    <row r="222" spans="7:9" x14ac:dyDescent="0.2">
      <c r="G222" s="110"/>
      <c r="H222" s="110"/>
      <c r="I222" s="110"/>
    </row>
    <row r="223" spans="7:9" x14ac:dyDescent="0.2">
      <c r="G223" s="110"/>
      <c r="H223" s="110"/>
      <c r="I223" s="110"/>
    </row>
    <row r="224" spans="7:9" x14ac:dyDescent="0.2">
      <c r="G224" s="110"/>
      <c r="H224" s="110"/>
      <c r="I224" s="110"/>
    </row>
    <row r="225" spans="7:9" x14ac:dyDescent="0.2">
      <c r="G225" s="110"/>
      <c r="H225" s="110"/>
      <c r="I225" s="110"/>
    </row>
    <row r="226" spans="7:9" x14ac:dyDescent="0.2">
      <c r="G226" s="110"/>
      <c r="H226" s="110"/>
      <c r="I226" s="110"/>
    </row>
    <row r="227" spans="7:9" x14ac:dyDescent="0.2">
      <c r="G227" s="110"/>
      <c r="H227" s="110"/>
      <c r="I227" s="110"/>
    </row>
    <row r="228" spans="7:9" x14ac:dyDescent="0.2">
      <c r="G228" s="110"/>
      <c r="H228" s="110"/>
      <c r="I228" s="110"/>
    </row>
    <row r="229" spans="7:9" x14ac:dyDescent="0.2">
      <c r="G229" s="110"/>
      <c r="H229" s="110"/>
      <c r="I229" s="110"/>
    </row>
    <row r="230" spans="7:9" x14ac:dyDescent="0.2">
      <c r="G230" s="110"/>
      <c r="H230" s="110"/>
      <c r="I230" s="110"/>
    </row>
    <row r="231" spans="7:9" x14ac:dyDescent="0.2">
      <c r="G231" s="110"/>
      <c r="H231" s="110"/>
      <c r="I231" s="110"/>
    </row>
    <row r="232" spans="7:9" x14ac:dyDescent="0.2">
      <c r="G232" s="110"/>
      <c r="H232" s="110"/>
      <c r="I232" s="110"/>
    </row>
    <row r="233" spans="7:9" x14ac:dyDescent="0.2">
      <c r="G233" s="110"/>
      <c r="H233" s="110"/>
      <c r="I233" s="110"/>
    </row>
    <row r="234" spans="7:9" x14ac:dyDescent="0.2">
      <c r="G234" s="110"/>
      <c r="H234" s="110"/>
      <c r="I234" s="110"/>
    </row>
    <row r="235" spans="7:9" x14ac:dyDescent="0.2">
      <c r="G235" s="110"/>
      <c r="H235" s="110"/>
      <c r="I235" s="110"/>
    </row>
    <row r="236" spans="7:9" x14ac:dyDescent="0.2">
      <c r="G236" s="110"/>
      <c r="H236" s="110"/>
      <c r="I236" s="110"/>
    </row>
    <row r="237" spans="7:9" x14ac:dyDescent="0.2">
      <c r="G237" s="110"/>
      <c r="H237" s="110"/>
      <c r="I237" s="110"/>
    </row>
    <row r="238" spans="7:9" x14ac:dyDescent="0.2">
      <c r="G238" s="110"/>
      <c r="H238" s="110"/>
      <c r="I238" s="110"/>
    </row>
    <row r="239" spans="7:9" x14ac:dyDescent="0.2">
      <c r="G239" s="110"/>
      <c r="H239" s="110"/>
      <c r="I239" s="110"/>
    </row>
    <row r="240" spans="7:9" x14ac:dyDescent="0.2">
      <c r="G240" s="110"/>
      <c r="H240" s="110"/>
      <c r="I240" s="110"/>
    </row>
    <row r="241" spans="7:9" x14ac:dyDescent="0.2">
      <c r="G241" s="110"/>
      <c r="H241" s="110"/>
      <c r="I241" s="110"/>
    </row>
    <row r="242" spans="7:9" x14ac:dyDescent="0.2">
      <c r="G242" s="110"/>
      <c r="H242" s="110"/>
      <c r="I242" s="110"/>
    </row>
    <row r="243" spans="7:9" x14ac:dyDescent="0.2">
      <c r="G243" s="110"/>
      <c r="H243" s="110"/>
      <c r="I243" s="110"/>
    </row>
    <row r="244" spans="7:9" x14ac:dyDescent="0.2">
      <c r="G244" s="110"/>
      <c r="H244" s="110"/>
      <c r="I244" s="110"/>
    </row>
    <row r="245" spans="7:9" x14ac:dyDescent="0.2">
      <c r="G245" s="110"/>
      <c r="H245" s="110"/>
      <c r="I245" s="110"/>
    </row>
    <row r="246" spans="7:9" x14ac:dyDescent="0.2">
      <c r="G246" s="110"/>
      <c r="H246" s="110"/>
      <c r="I246" s="110"/>
    </row>
    <row r="247" spans="7:9" x14ac:dyDescent="0.2">
      <c r="G247" s="110"/>
      <c r="H247" s="110"/>
      <c r="I247" s="110"/>
    </row>
    <row r="248" spans="7:9" x14ac:dyDescent="0.2">
      <c r="G248" s="110"/>
      <c r="H248" s="110"/>
      <c r="I248" s="110"/>
    </row>
    <row r="249" spans="7:9" x14ac:dyDescent="0.2">
      <c r="G249" s="110"/>
      <c r="H249" s="110"/>
      <c r="I249" s="110"/>
    </row>
    <row r="250" spans="7:9" x14ac:dyDescent="0.2">
      <c r="G250" s="110"/>
      <c r="H250" s="110"/>
      <c r="I250" s="110"/>
    </row>
    <row r="251" spans="7:9" x14ac:dyDescent="0.2">
      <c r="G251" s="110"/>
      <c r="H251" s="110"/>
      <c r="I251" s="110"/>
    </row>
    <row r="252" spans="7:9" x14ac:dyDescent="0.2">
      <c r="G252" s="110"/>
      <c r="H252" s="110"/>
      <c r="I252" s="110"/>
    </row>
    <row r="253" spans="7:9" x14ac:dyDescent="0.2">
      <c r="G253" s="110"/>
      <c r="H253" s="110"/>
      <c r="I253" s="110"/>
    </row>
    <row r="254" spans="7:9" x14ac:dyDescent="0.2">
      <c r="G254" s="110"/>
      <c r="H254" s="110"/>
      <c r="I254" s="110"/>
    </row>
    <row r="255" spans="7:9" x14ac:dyDescent="0.2">
      <c r="G255" s="110"/>
      <c r="H255" s="110"/>
      <c r="I255" s="110"/>
    </row>
    <row r="256" spans="7:9" x14ac:dyDescent="0.2">
      <c r="G256" s="110"/>
      <c r="H256" s="110"/>
      <c r="I256" s="110"/>
    </row>
    <row r="257" spans="7:9" x14ac:dyDescent="0.2">
      <c r="G257" s="110"/>
      <c r="H257" s="110"/>
      <c r="I257" s="110"/>
    </row>
    <row r="258" spans="7:9" x14ac:dyDescent="0.2">
      <c r="G258" s="110"/>
      <c r="H258" s="110"/>
      <c r="I258" s="110"/>
    </row>
    <row r="259" spans="7:9" x14ac:dyDescent="0.2">
      <c r="G259" s="110"/>
      <c r="H259" s="110"/>
      <c r="I259" s="110"/>
    </row>
    <row r="260" spans="7:9" x14ac:dyDescent="0.2">
      <c r="G260" s="110"/>
      <c r="H260" s="110"/>
      <c r="I260" s="110"/>
    </row>
    <row r="261" spans="7:9" x14ac:dyDescent="0.2">
      <c r="G261" s="110"/>
      <c r="H261" s="110"/>
      <c r="I261" s="110"/>
    </row>
    <row r="262" spans="7:9" x14ac:dyDescent="0.2">
      <c r="G262" s="110"/>
      <c r="H262" s="110"/>
      <c r="I262" s="110"/>
    </row>
    <row r="263" spans="7:9" x14ac:dyDescent="0.2">
      <c r="G263" s="110"/>
      <c r="H263" s="110"/>
      <c r="I263" s="110"/>
    </row>
    <row r="264" spans="7:9" x14ac:dyDescent="0.2">
      <c r="G264" s="110"/>
      <c r="H264" s="110"/>
      <c r="I264" s="110"/>
    </row>
    <row r="265" spans="7:9" x14ac:dyDescent="0.2">
      <c r="G265" s="110"/>
      <c r="H265" s="110"/>
      <c r="I265" s="110"/>
    </row>
    <row r="266" spans="7:9" x14ac:dyDescent="0.2">
      <c r="G266" s="110"/>
      <c r="H266" s="110"/>
      <c r="I266" s="110"/>
    </row>
    <row r="267" spans="7:9" x14ac:dyDescent="0.2">
      <c r="G267" s="110"/>
      <c r="H267" s="110"/>
      <c r="I267" s="110"/>
    </row>
    <row r="268" spans="7:9" x14ac:dyDescent="0.2">
      <c r="G268" s="110"/>
      <c r="H268" s="110"/>
      <c r="I268" s="110"/>
    </row>
    <row r="269" spans="7:9" x14ac:dyDescent="0.2">
      <c r="G269" s="110"/>
      <c r="H269" s="110"/>
      <c r="I269" s="110"/>
    </row>
    <row r="270" spans="7:9" x14ac:dyDescent="0.2">
      <c r="G270" s="110"/>
      <c r="H270" s="110"/>
      <c r="I270" s="110"/>
    </row>
    <row r="271" spans="7:9" x14ac:dyDescent="0.2">
      <c r="G271" s="110"/>
      <c r="H271" s="110"/>
      <c r="I271" s="110"/>
    </row>
    <row r="272" spans="7:9" x14ac:dyDescent="0.2">
      <c r="G272" s="110"/>
      <c r="H272" s="110"/>
      <c r="I272" s="110"/>
    </row>
    <row r="273" spans="7:9" x14ac:dyDescent="0.2">
      <c r="G273" s="110"/>
      <c r="H273" s="110"/>
      <c r="I273" s="110"/>
    </row>
    <row r="274" spans="7:9" x14ac:dyDescent="0.2">
      <c r="G274" s="110"/>
      <c r="H274" s="110"/>
      <c r="I274" s="110"/>
    </row>
    <row r="275" spans="7:9" x14ac:dyDescent="0.2">
      <c r="G275" s="110"/>
      <c r="H275" s="110"/>
      <c r="I275" s="110"/>
    </row>
    <row r="276" spans="7:9" x14ac:dyDescent="0.2">
      <c r="G276" s="110"/>
      <c r="H276" s="110"/>
      <c r="I276" s="110"/>
    </row>
    <row r="277" spans="7:9" x14ac:dyDescent="0.2">
      <c r="G277" s="110"/>
      <c r="H277" s="110"/>
      <c r="I277" s="110"/>
    </row>
    <row r="278" spans="7:9" x14ac:dyDescent="0.2">
      <c r="G278" s="110"/>
      <c r="H278" s="110"/>
      <c r="I278" s="110"/>
    </row>
    <row r="279" spans="7:9" x14ac:dyDescent="0.2">
      <c r="G279" s="110"/>
      <c r="H279" s="110"/>
      <c r="I279" s="110"/>
    </row>
    <row r="280" spans="7:9" x14ac:dyDescent="0.2">
      <c r="G280" s="110"/>
      <c r="H280" s="110"/>
      <c r="I280" s="110"/>
    </row>
    <row r="281" spans="7:9" x14ac:dyDescent="0.2">
      <c r="G281" s="110"/>
      <c r="H281" s="110"/>
      <c r="I281" s="110"/>
    </row>
    <row r="282" spans="7:9" x14ac:dyDescent="0.2">
      <c r="G282" s="110"/>
      <c r="H282" s="110"/>
      <c r="I282" s="110"/>
    </row>
    <row r="283" spans="7:9" x14ac:dyDescent="0.2">
      <c r="G283" s="110"/>
      <c r="H283" s="110"/>
      <c r="I283" s="110"/>
    </row>
    <row r="284" spans="7:9" x14ac:dyDescent="0.2">
      <c r="G284" s="110"/>
      <c r="H284" s="110"/>
      <c r="I284" s="110"/>
    </row>
    <row r="285" spans="7:9" x14ac:dyDescent="0.2">
      <c r="G285" s="110"/>
      <c r="H285" s="110"/>
      <c r="I285" s="110"/>
    </row>
    <row r="286" spans="7:9" x14ac:dyDescent="0.2">
      <c r="G286" s="110"/>
      <c r="H286" s="110"/>
      <c r="I286" s="110"/>
    </row>
    <row r="287" spans="7:9" x14ac:dyDescent="0.2">
      <c r="G287" s="110"/>
      <c r="H287" s="110"/>
      <c r="I287" s="110"/>
    </row>
    <row r="288" spans="7:9" x14ac:dyDescent="0.2">
      <c r="G288" s="110"/>
      <c r="H288" s="110"/>
      <c r="I288" s="110"/>
    </row>
    <row r="289" spans="7:9" x14ac:dyDescent="0.2">
      <c r="G289" s="110"/>
      <c r="H289" s="110"/>
      <c r="I289" s="110"/>
    </row>
    <row r="290" spans="7:9" x14ac:dyDescent="0.2">
      <c r="G290" s="110"/>
      <c r="H290" s="110"/>
      <c r="I290" s="110"/>
    </row>
    <row r="291" spans="7:9" x14ac:dyDescent="0.2">
      <c r="G291" s="110"/>
      <c r="H291" s="110"/>
      <c r="I291" s="110"/>
    </row>
    <row r="292" spans="7:9" x14ac:dyDescent="0.2">
      <c r="G292" s="110"/>
      <c r="H292" s="110"/>
      <c r="I292" s="110"/>
    </row>
    <row r="293" spans="7:9" x14ac:dyDescent="0.2">
      <c r="G293" s="110"/>
      <c r="H293" s="110"/>
      <c r="I293" s="110"/>
    </row>
    <row r="294" spans="7:9" x14ac:dyDescent="0.2">
      <c r="G294" s="110"/>
      <c r="H294" s="110"/>
      <c r="I294" s="110"/>
    </row>
    <row r="295" spans="7:9" x14ac:dyDescent="0.2">
      <c r="G295" s="110"/>
      <c r="H295" s="110"/>
      <c r="I295" s="110"/>
    </row>
    <row r="296" spans="7:9" x14ac:dyDescent="0.2">
      <c r="G296" s="110"/>
      <c r="H296" s="110"/>
      <c r="I296" s="110"/>
    </row>
    <row r="297" spans="7:9" x14ac:dyDescent="0.2">
      <c r="G297" s="110"/>
      <c r="H297" s="110"/>
      <c r="I297" s="110"/>
    </row>
    <row r="298" spans="7:9" x14ac:dyDescent="0.2">
      <c r="G298" s="110"/>
      <c r="H298" s="110"/>
      <c r="I298" s="110"/>
    </row>
    <row r="299" spans="7:9" x14ac:dyDescent="0.2">
      <c r="G299" s="110"/>
      <c r="H299" s="110"/>
      <c r="I299" s="110"/>
    </row>
    <row r="300" spans="7:9" x14ac:dyDescent="0.2">
      <c r="G300" s="110"/>
      <c r="H300" s="110"/>
      <c r="I300" s="110"/>
    </row>
    <row r="301" spans="7:9" x14ac:dyDescent="0.2">
      <c r="G301" s="110"/>
      <c r="H301" s="110"/>
      <c r="I301" s="110"/>
    </row>
    <row r="302" spans="7:9" x14ac:dyDescent="0.2">
      <c r="G302" s="110"/>
      <c r="H302" s="110"/>
      <c r="I302" s="110"/>
    </row>
    <row r="303" spans="7:9" x14ac:dyDescent="0.2">
      <c r="G303" s="110"/>
      <c r="H303" s="110"/>
      <c r="I303" s="110"/>
    </row>
    <row r="304" spans="7:9" x14ac:dyDescent="0.2">
      <c r="G304" s="110"/>
      <c r="H304" s="110"/>
      <c r="I304" s="110"/>
    </row>
    <row r="305" spans="7:9" x14ac:dyDescent="0.2">
      <c r="G305" s="110"/>
      <c r="H305" s="110"/>
      <c r="I305" s="110"/>
    </row>
    <row r="306" spans="7:9" x14ac:dyDescent="0.2">
      <c r="G306" s="110"/>
      <c r="H306" s="110"/>
      <c r="I306" s="110"/>
    </row>
    <row r="307" spans="7:9" x14ac:dyDescent="0.2">
      <c r="G307" s="110"/>
      <c r="H307" s="110"/>
      <c r="I307" s="110"/>
    </row>
    <row r="308" spans="7:9" x14ac:dyDescent="0.2">
      <c r="G308" s="110"/>
      <c r="H308" s="110"/>
      <c r="I308" s="110"/>
    </row>
    <row r="309" spans="7:9" x14ac:dyDescent="0.2">
      <c r="G309" s="110"/>
      <c r="H309" s="110"/>
      <c r="I309" s="110"/>
    </row>
    <row r="310" spans="7:9" x14ac:dyDescent="0.2">
      <c r="G310" s="110"/>
      <c r="H310" s="110"/>
      <c r="I310" s="110"/>
    </row>
    <row r="311" spans="7:9" x14ac:dyDescent="0.2">
      <c r="G311" s="110"/>
      <c r="H311" s="110"/>
      <c r="I311" s="110"/>
    </row>
    <row r="312" spans="7:9" x14ac:dyDescent="0.2">
      <c r="G312" s="110"/>
      <c r="H312" s="110"/>
      <c r="I312" s="110"/>
    </row>
    <row r="313" spans="7:9" x14ac:dyDescent="0.2">
      <c r="G313" s="110"/>
      <c r="H313" s="110"/>
      <c r="I313" s="110"/>
    </row>
    <row r="314" spans="7:9" x14ac:dyDescent="0.2">
      <c r="G314" s="110"/>
      <c r="H314" s="110"/>
      <c r="I314" s="110"/>
    </row>
    <row r="315" spans="7:9" x14ac:dyDescent="0.2">
      <c r="G315" s="110"/>
      <c r="H315" s="110"/>
      <c r="I315" s="110"/>
    </row>
    <row r="316" spans="7:9" x14ac:dyDescent="0.2">
      <c r="G316" s="110"/>
      <c r="H316" s="110"/>
      <c r="I316" s="110"/>
    </row>
    <row r="317" spans="7:9" x14ac:dyDescent="0.2">
      <c r="G317" s="110"/>
      <c r="H317" s="110"/>
      <c r="I317" s="110"/>
    </row>
    <row r="318" spans="7:9" x14ac:dyDescent="0.2">
      <c r="G318" s="110"/>
      <c r="H318" s="110"/>
      <c r="I318" s="110"/>
    </row>
    <row r="319" spans="7:9" x14ac:dyDescent="0.2">
      <c r="G319" s="110"/>
      <c r="H319" s="110"/>
      <c r="I319" s="110"/>
    </row>
    <row r="320" spans="7:9" x14ac:dyDescent="0.2">
      <c r="G320" s="110"/>
      <c r="H320" s="110"/>
      <c r="I320" s="110"/>
    </row>
    <row r="321" spans="7:9" x14ac:dyDescent="0.2">
      <c r="G321" s="110"/>
      <c r="H321" s="110"/>
      <c r="I321" s="110"/>
    </row>
    <row r="322" spans="7:9" x14ac:dyDescent="0.2">
      <c r="G322" s="110"/>
      <c r="H322" s="110"/>
      <c r="I322" s="110"/>
    </row>
    <row r="323" spans="7:9" x14ac:dyDescent="0.2">
      <c r="G323" s="110"/>
      <c r="H323" s="110"/>
      <c r="I323" s="110"/>
    </row>
    <row r="324" spans="7:9" x14ac:dyDescent="0.2">
      <c r="G324" s="110"/>
      <c r="H324" s="110"/>
      <c r="I324" s="110"/>
    </row>
    <row r="325" spans="7:9" x14ac:dyDescent="0.2">
      <c r="G325" s="110"/>
      <c r="H325" s="110"/>
      <c r="I325" s="110"/>
    </row>
    <row r="326" spans="7:9" x14ac:dyDescent="0.2">
      <c r="G326" s="110"/>
      <c r="H326" s="110"/>
      <c r="I326" s="110"/>
    </row>
    <row r="327" spans="7:9" x14ac:dyDescent="0.2">
      <c r="G327" s="110"/>
      <c r="H327" s="110"/>
      <c r="I327" s="110"/>
    </row>
    <row r="328" spans="7:9" x14ac:dyDescent="0.2">
      <c r="G328" s="110"/>
      <c r="H328" s="110"/>
      <c r="I328" s="110"/>
    </row>
    <row r="329" spans="7:9" x14ac:dyDescent="0.2">
      <c r="G329" s="110"/>
      <c r="H329" s="110"/>
      <c r="I329" s="110"/>
    </row>
    <row r="330" spans="7:9" x14ac:dyDescent="0.2">
      <c r="G330" s="110"/>
      <c r="H330" s="110"/>
      <c r="I330" s="110"/>
    </row>
    <row r="331" spans="7:9" x14ac:dyDescent="0.2">
      <c r="G331" s="110"/>
      <c r="H331" s="110"/>
      <c r="I331" s="110"/>
    </row>
    <row r="332" spans="7:9" x14ac:dyDescent="0.2">
      <c r="G332" s="110"/>
      <c r="H332" s="110"/>
      <c r="I332" s="110"/>
    </row>
    <row r="333" spans="7:9" x14ac:dyDescent="0.2">
      <c r="G333" s="110"/>
      <c r="H333" s="110"/>
      <c r="I333" s="110"/>
    </row>
    <row r="334" spans="7:9" x14ac:dyDescent="0.2">
      <c r="G334" s="110"/>
      <c r="H334" s="110"/>
      <c r="I334" s="110"/>
    </row>
    <row r="335" spans="7:9" x14ac:dyDescent="0.2">
      <c r="G335" s="110"/>
      <c r="H335" s="110"/>
      <c r="I335" s="110"/>
    </row>
    <row r="336" spans="7:9" x14ac:dyDescent="0.2">
      <c r="G336" s="110"/>
      <c r="H336" s="110"/>
      <c r="I336" s="110"/>
    </row>
    <row r="337" spans="7:9" x14ac:dyDescent="0.2">
      <c r="G337" s="110"/>
      <c r="H337" s="110"/>
      <c r="I337" s="110"/>
    </row>
    <row r="338" spans="7:9" x14ac:dyDescent="0.2">
      <c r="G338" s="110"/>
      <c r="H338" s="110"/>
      <c r="I338" s="110"/>
    </row>
    <row r="339" spans="7:9" x14ac:dyDescent="0.2">
      <c r="G339" s="110"/>
      <c r="H339" s="110"/>
      <c r="I339" s="110"/>
    </row>
    <row r="340" spans="7:9" x14ac:dyDescent="0.2">
      <c r="G340" s="110"/>
      <c r="H340" s="110"/>
      <c r="I340" s="110"/>
    </row>
    <row r="341" spans="7:9" x14ac:dyDescent="0.2">
      <c r="G341" s="110"/>
      <c r="H341" s="110"/>
      <c r="I341" s="110"/>
    </row>
    <row r="342" spans="7:9" x14ac:dyDescent="0.2">
      <c r="G342" s="110"/>
      <c r="H342" s="110"/>
      <c r="I342" s="110"/>
    </row>
    <row r="343" spans="7:9" x14ac:dyDescent="0.2">
      <c r="G343" s="110"/>
      <c r="H343" s="110"/>
      <c r="I343" s="110"/>
    </row>
    <row r="344" spans="7:9" x14ac:dyDescent="0.2">
      <c r="G344" s="110"/>
      <c r="H344" s="110"/>
      <c r="I344" s="110"/>
    </row>
    <row r="345" spans="7:9" x14ac:dyDescent="0.2">
      <c r="G345" s="110"/>
      <c r="H345" s="110"/>
      <c r="I345" s="110"/>
    </row>
    <row r="346" spans="7:9" x14ac:dyDescent="0.2">
      <c r="G346" s="110"/>
      <c r="H346" s="110"/>
      <c r="I346" s="110"/>
    </row>
    <row r="347" spans="7:9" x14ac:dyDescent="0.2">
      <c r="G347" s="110"/>
      <c r="H347" s="110"/>
      <c r="I347" s="110"/>
    </row>
    <row r="348" spans="7:9" x14ac:dyDescent="0.2">
      <c r="G348" s="110"/>
      <c r="H348" s="110"/>
      <c r="I348" s="110"/>
    </row>
    <row r="349" spans="7:9" x14ac:dyDescent="0.2">
      <c r="G349" s="110"/>
      <c r="H349" s="110"/>
      <c r="I349" s="110"/>
    </row>
    <row r="350" spans="7:9" x14ac:dyDescent="0.2">
      <c r="G350" s="110"/>
      <c r="H350" s="110"/>
      <c r="I350" s="110"/>
    </row>
    <row r="351" spans="7:9" x14ac:dyDescent="0.2">
      <c r="G351" s="110"/>
      <c r="H351" s="110"/>
      <c r="I351" s="110"/>
    </row>
    <row r="352" spans="7:9" x14ac:dyDescent="0.2">
      <c r="G352" s="110"/>
      <c r="H352" s="110"/>
      <c r="I352" s="110"/>
    </row>
    <row r="353" spans="7:9" x14ac:dyDescent="0.2">
      <c r="G353" s="110"/>
      <c r="H353" s="110"/>
      <c r="I353" s="110"/>
    </row>
    <row r="354" spans="7:9" x14ac:dyDescent="0.2">
      <c r="G354" s="110"/>
      <c r="H354" s="110"/>
      <c r="I354" s="110"/>
    </row>
    <row r="355" spans="7:9" x14ac:dyDescent="0.2">
      <c r="G355" s="110"/>
      <c r="H355" s="110"/>
      <c r="I355" s="110"/>
    </row>
    <row r="356" spans="7:9" x14ac:dyDescent="0.2">
      <c r="G356" s="110"/>
      <c r="H356" s="110"/>
      <c r="I356" s="110"/>
    </row>
    <row r="357" spans="7:9" x14ac:dyDescent="0.2">
      <c r="G357" s="110"/>
      <c r="H357" s="110"/>
      <c r="I357" s="110"/>
    </row>
    <row r="358" spans="7:9" x14ac:dyDescent="0.2">
      <c r="G358" s="110"/>
      <c r="H358" s="110"/>
      <c r="I358" s="110"/>
    </row>
    <row r="359" spans="7:9" x14ac:dyDescent="0.2">
      <c r="G359" s="110"/>
      <c r="H359" s="110"/>
      <c r="I359" s="110"/>
    </row>
    <row r="360" spans="7:9" x14ac:dyDescent="0.2">
      <c r="G360" s="110"/>
      <c r="H360" s="110"/>
      <c r="I360" s="110"/>
    </row>
    <row r="361" spans="7:9" x14ac:dyDescent="0.2">
      <c r="G361" s="110"/>
      <c r="H361" s="110"/>
      <c r="I361" s="110"/>
    </row>
    <row r="362" spans="7:9" x14ac:dyDescent="0.2">
      <c r="G362" s="110"/>
      <c r="H362" s="110"/>
      <c r="I362" s="110"/>
    </row>
    <row r="363" spans="7:9" x14ac:dyDescent="0.2">
      <c r="G363" s="110"/>
      <c r="H363" s="110"/>
      <c r="I363" s="110"/>
    </row>
    <row r="364" spans="7:9" x14ac:dyDescent="0.2">
      <c r="G364" s="110"/>
      <c r="H364" s="110"/>
      <c r="I364" s="110"/>
    </row>
    <row r="365" spans="7:9" x14ac:dyDescent="0.2">
      <c r="G365" s="110"/>
      <c r="H365" s="110"/>
      <c r="I365" s="110"/>
    </row>
    <row r="366" spans="7:9" x14ac:dyDescent="0.2">
      <c r="G366" s="110"/>
      <c r="H366" s="110"/>
      <c r="I366" s="110"/>
    </row>
    <row r="367" spans="7:9" x14ac:dyDescent="0.2">
      <c r="G367" s="110"/>
      <c r="H367" s="110"/>
      <c r="I367" s="110"/>
    </row>
    <row r="368" spans="7:9" x14ac:dyDescent="0.2">
      <c r="G368" s="110"/>
      <c r="H368" s="110"/>
      <c r="I368" s="110"/>
    </row>
    <row r="369" spans="7:9" x14ac:dyDescent="0.2">
      <c r="G369" s="110"/>
      <c r="H369" s="110"/>
      <c r="I369" s="110"/>
    </row>
    <row r="370" spans="7:9" x14ac:dyDescent="0.2">
      <c r="G370" s="110"/>
      <c r="H370" s="110"/>
      <c r="I370" s="110"/>
    </row>
    <row r="371" spans="7:9" x14ac:dyDescent="0.2">
      <c r="G371" s="110"/>
      <c r="H371" s="110"/>
      <c r="I371" s="110"/>
    </row>
    <row r="372" spans="7:9" x14ac:dyDescent="0.2">
      <c r="G372" s="110"/>
      <c r="H372" s="110"/>
      <c r="I372" s="110"/>
    </row>
    <row r="373" spans="7:9" x14ac:dyDescent="0.2">
      <c r="G373" s="110"/>
      <c r="H373" s="110"/>
      <c r="I373" s="110"/>
    </row>
    <row r="374" spans="7:9" x14ac:dyDescent="0.2">
      <c r="G374" s="110"/>
      <c r="H374" s="110"/>
      <c r="I374" s="110"/>
    </row>
    <row r="375" spans="7:9" x14ac:dyDescent="0.2">
      <c r="G375" s="110"/>
      <c r="H375" s="110"/>
      <c r="I375" s="110"/>
    </row>
    <row r="376" spans="7:9" x14ac:dyDescent="0.2">
      <c r="G376" s="110"/>
      <c r="H376" s="110"/>
      <c r="I376" s="110"/>
    </row>
    <row r="377" spans="7:9" x14ac:dyDescent="0.2">
      <c r="G377" s="110"/>
      <c r="H377" s="110"/>
      <c r="I377" s="110"/>
    </row>
    <row r="378" spans="7:9" x14ac:dyDescent="0.2">
      <c r="G378" s="110"/>
      <c r="H378" s="110"/>
      <c r="I378" s="110"/>
    </row>
    <row r="379" spans="7:9" x14ac:dyDescent="0.2">
      <c r="G379" s="110"/>
      <c r="H379" s="110"/>
      <c r="I379" s="110"/>
    </row>
    <row r="380" spans="7:9" x14ac:dyDescent="0.2">
      <c r="G380" s="110"/>
      <c r="H380" s="110"/>
      <c r="I380" s="110"/>
    </row>
    <row r="381" spans="7:9" x14ac:dyDescent="0.2">
      <c r="G381" s="110"/>
      <c r="H381" s="110"/>
      <c r="I381" s="110"/>
    </row>
    <row r="382" spans="7:9" x14ac:dyDescent="0.2">
      <c r="G382" s="110"/>
      <c r="H382" s="110"/>
      <c r="I382" s="110"/>
    </row>
    <row r="383" spans="7:9" x14ac:dyDescent="0.2">
      <c r="G383" s="110"/>
      <c r="H383" s="110"/>
      <c r="I383" s="110"/>
    </row>
    <row r="384" spans="7:9" x14ac:dyDescent="0.2">
      <c r="G384" s="110"/>
      <c r="H384" s="110"/>
      <c r="I384" s="110"/>
    </row>
    <row r="385" spans="7:9" x14ac:dyDescent="0.2">
      <c r="G385" s="110"/>
      <c r="H385" s="110"/>
      <c r="I385" s="110"/>
    </row>
    <row r="386" spans="7:9" x14ac:dyDescent="0.2">
      <c r="G386" s="110"/>
      <c r="H386" s="110"/>
      <c r="I386" s="110"/>
    </row>
    <row r="387" spans="7:9" x14ac:dyDescent="0.2">
      <c r="G387" s="110"/>
      <c r="H387" s="110"/>
      <c r="I387" s="110"/>
    </row>
    <row r="388" spans="7:9" x14ac:dyDescent="0.2">
      <c r="G388" s="110"/>
      <c r="H388" s="110"/>
      <c r="I388" s="110"/>
    </row>
    <row r="389" spans="7:9" x14ac:dyDescent="0.2">
      <c r="G389" s="110"/>
      <c r="H389" s="110"/>
      <c r="I389" s="110"/>
    </row>
    <row r="390" spans="7:9" x14ac:dyDescent="0.2">
      <c r="G390" s="110"/>
      <c r="H390" s="110"/>
      <c r="I390" s="110"/>
    </row>
    <row r="391" spans="7:9" x14ac:dyDescent="0.2">
      <c r="G391" s="110"/>
      <c r="H391" s="110"/>
      <c r="I391" s="110"/>
    </row>
    <row r="392" spans="7:9" x14ac:dyDescent="0.2">
      <c r="G392" s="110"/>
      <c r="H392" s="110"/>
      <c r="I392" s="110"/>
    </row>
    <row r="393" spans="7:9" x14ac:dyDescent="0.2">
      <c r="G393" s="110"/>
      <c r="H393" s="110"/>
      <c r="I393" s="110"/>
    </row>
    <row r="394" spans="7:9" x14ac:dyDescent="0.2">
      <c r="G394" s="110"/>
      <c r="H394" s="110"/>
      <c r="I394" s="110"/>
    </row>
    <row r="395" spans="7:9" x14ac:dyDescent="0.2">
      <c r="G395" s="110"/>
      <c r="H395" s="110"/>
      <c r="I395" s="110"/>
    </row>
    <row r="396" spans="7:9" x14ac:dyDescent="0.2">
      <c r="G396" s="110"/>
      <c r="H396" s="110"/>
      <c r="I396" s="110"/>
    </row>
    <row r="397" spans="7:9" x14ac:dyDescent="0.2">
      <c r="G397" s="110"/>
      <c r="H397" s="110"/>
      <c r="I397" s="110"/>
    </row>
    <row r="398" spans="7:9" x14ac:dyDescent="0.2">
      <c r="G398" s="110"/>
      <c r="H398" s="110"/>
      <c r="I398" s="110"/>
    </row>
    <row r="399" spans="7:9" x14ac:dyDescent="0.2">
      <c r="G399" s="110"/>
      <c r="H399" s="110"/>
      <c r="I399" s="110"/>
    </row>
    <row r="400" spans="7:9" x14ac:dyDescent="0.2">
      <c r="G400" s="110"/>
      <c r="H400" s="110"/>
      <c r="I400" s="110"/>
    </row>
    <row r="401" spans="7:9" x14ac:dyDescent="0.2">
      <c r="G401" s="110"/>
      <c r="H401" s="110"/>
      <c r="I401" s="110"/>
    </row>
    <row r="402" spans="7:9" x14ac:dyDescent="0.2">
      <c r="G402" s="110"/>
      <c r="H402" s="110"/>
      <c r="I402" s="110"/>
    </row>
    <row r="403" spans="7:9" x14ac:dyDescent="0.2">
      <c r="G403" s="110"/>
      <c r="H403" s="110"/>
      <c r="I403" s="110"/>
    </row>
    <row r="404" spans="7:9" x14ac:dyDescent="0.2">
      <c r="G404" s="110"/>
      <c r="H404" s="110"/>
      <c r="I404" s="110"/>
    </row>
    <row r="405" spans="7:9" x14ac:dyDescent="0.2">
      <c r="G405" s="110"/>
      <c r="H405" s="110"/>
      <c r="I405" s="110"/>
    </row>
    <row r="406" spans="7:9" x14ac:dyDescent="0.2">
      <c r="G406" s="110"/>
      <c r="H406" s="110"/>
      <c r="I406" s="110"/>
    </row>
    <row r="407" spans="7:9" x14ac:dyDescent="0.2">
      <c r="G407" s="110"/>
      <c r="H407" s="110"/>
      <c r="I407" s="110"/>
    </row>
    <row r="408" spans="7:9" x14ac:dyDescent="0.2">
      <c r="G408" s="110"/>
      <c r="H408" s="110"/>
      <c r="I408" s="110"/>
    </row>
    <row r="409" spans="7:9" x14ac:dyDescent="0.2">
      <c r="G409" s="110"/>
      <c r="H409" s="110"/>
      <c r="I409" s="110"/>
    </row>
    <row r="410" spans="7:9" x14ac:dyDescent="0.2">
      <c r="G410" s="110"/>
      <c r="H410" s="110"/>
      <c r="I410" s="110"/>
    </row>
    <row r="411" spans="7:9" x14ac:dyDescent="0.2">
      <c r="G411" s="110"/>
      <c r="H411" s="110"/>
      <c r="I411" s="110"/>
    </row>
    <row r="412" spans="7:9" x14ac:dyDescent="0.2">
      <c r="G412" s="110"/>
      <c r="H412" s="110"/>
      <c r="I412" s="110"/>
    </row>
    <row r="413" spans="7:9" x14ac:dyDescent="0.2">
      <c r="G413" s="110"/>
      <c r="H413" s="110"/>
      <c r="I413" s="110"/>
    </row>
    <row r="414" spans="7:9" x14ac:dyDescent="0.2">
      <c r="G414" s="110"/>
      <c r="H414" s="110"/>
      <c r="I414" s="110"/>
    </row>
    <row r="415" spans="7:9" x14ac:dyDescent="0.2">
      <c r="G415" s="110"/>
      <c r="H415" s="110"/>
      <c r="I415" s="110"/>
    </row>
    <row r="416" spans="7:9" x14ac:dyDescent="0.2">
      <c r="G416" s="110"/>
      <c r="H416" s="110"/>
      <c r="I416" s="110"/>
    </row>
    <row r="417" spans="7:9" x14ac:dyDescent="0.2">
      <c r="G417" s="110"/>
      <c r="H417" s="110"/>
      <c r="I417" s="110"/>
    </row>
    <row r="418" spans="7:9" x14ac:dyDescent="0.2">
      <c r="G418" s="110"/>
      <c r="H418" s="110"/>
      <c r="I418" s="110"/>
    </row>
    <row r="419" spans="7:9" x14ac:dyDescent="0.2">
      <c r="G419" s="110"/>
      <c r="H419" s="110"/>
      <c r="I419" s="110"/>
    </row>
    <row r="420" spans="7:9" x14ac:dyDescent="0.2">
      <c r="G420" s="110"/>
      <c r="H420" s="110"/>
      <c r="I420" s="110"/>
    </row>
    <row r="421" spans="7:9" x14ac:dyDescent="0.2">
      <c r="G421" s="110"/>
      <c r="H421" s="110"/>
      <c r="I421" s="110"/>
    </row>
    <row r="422" spans="7:9" x14ac:dyDescent="0.2">
      <c r="G422" s="110"/>
      <c r="H422" s="110"/>
      <c r="I422" s="110"/>
    </row>
    <row r="423" spans="7:9" x14ac:dyDescent="0.2">
      <c r="G423" s="110"/>
      <c r="H423" s="110"/>
      <c r="I423" s="110"/>
    </row>
    <row r="424" spans="7:9" x14ac:dyDescent="0.2">
      <c r="G424" s="110"/>
      <c r="H424" s="110"/>
      <c r="I424" s="110"/>
    </row>
    <row r="425" spans="7:9" x14ac:dyDescent="0.2">
      <c r="G425" s="110"/>
      <c r="H425" s="110"/>
      <c r="I425" s="110"/>
    </row>
    <row r="426" spans="7:9" x14ac:dyDescent="0.2">
      <c r="G426" s="110"/>
      <c r="H426" s="110"/>
      <c r="I426" s="110"/>
    </row>
    <row r="427" spans="7:9" x14ac:dyDescent="0.2">
      <c r="G427" s="110"/>
      <c r="H427" s="110"/>
      <c r="I427" s="110"/>
    </row>
    <row r="428" spans="7:9" x14ac:dyDescent="0.2">
      <c r="G428" s="110"/>
      <c r="H428" s="110"/>
      <c r="I428" s="110"/>
    </row>
    <row r="429" spans="7:9" x14ac:dyDescent="0.2">
      <c r="G429" s="110"/>
      <c r="H429" s="110"/>
      <c r="I429" s="110"/>
    </row>
    <row r="430" spans="7:9" x14ac:dyDescent="0.2">
      <c r="G430" s="110"/>
      <c r="H430" s="110"/>
      <c r="I430" s="110"/>
    </row>
    <row r="431" spans="7:9" x14ac:dyDescent="0.2">
      <c r="G431" s="110"/>
      <c r="H431" s="110"/>
      <c r="I431" s="110"/>
    </row>
    <row r="432" spans="7:9" x14ac:dyDescent="0.2">
      <c r="G432" s="110"/>
      <c r="H432" s="110"/>
      <c r="I432" s="110"/>
    </row>
    <row r="433" spans="7:9" x14ac:dyDescent="0.2">
      <c r="G433" s="110"/>
      <c r="H433" s="110"/>
      <c r="I433" s="110"/>
    </row>
    <row r="434" spans="7:9" x14ac:dyDescent="0.2">
      <c r="G434" s="110"/>
      <c r="H434" s="110"/>
      <c r="I434" s="110"/>
    </row>
    <row r="435" spans="7:9" x14ac:dyDescent="0.2">
      <c r="G435" s="110"/>
      <c r="H435" s="110"/>
      <c r="I435" s="110"/>
    </row>
    <row r="436" spans="7:9" x14ac:dyDescent="0.2">
      <c r="G436" s="110"/>
      <c r="H436" s="110"/>
      <c r="I436" s="110"/>
    </row>
    <row r="437" spans="7:9" x14ac:dyDescent="0.2">
      <c r="G437" s="110"/>
      <c r="H437" s="110"/>
      <c r="I437" s="110"/>
    </row>
    <row r="438" spans="7:9" x14ac:dyDescent="0.2">
      <c r="G438" s="110"/>
      <c r="H438" s="110"/>
      <c r="I438" s="110"/>
    </row>
    <row r="439" spans="7:9" x14ac:dyDescent="0.2">
      <c r="G439" s="110"/>
      <c r="H439" s="110"/>
      <c r="I439" s="110"/>
    </row>
    <row r="440" spans="7:9" x14ac:dyDescent="0.2">
      <c r="G440" s="110"/>
      <c r="H440" s="110"/>
      <c r="I440" s="110"/>
    </row>
    <row r="441" spans="7:9" x14ac:dyDescent="0.2">
      <c r="G441" s="110"/>
      <c r="H441" s="110"/>
      <c r="I441" s="110"/>
    </row>
    <row r="442" spans="7:9" x14ac:dyDescent="0.2">
      <c r="G442" s="110"/>
      <c r="H442" s="110"/>
      <c r="I442" s="110"/>
    </row>
    <row r="443" spans="7:9" x14ac:dyDescent="0.2">
      <c r="G443" s="110"/>
      <c r="H443" s="110"/>
      <c r="I443" s="110"/>
    </row>
    <row r="444" spans="7:9" x14ac:dyDescent="0.2">
      <c r="G444" s="110"/>
      <c r="H444" s="110"/>
      <c r="I444" s="110"/>
    </row>
    <row r="445" spans="7:9" x14ac:dyDescent="0.2">
      <c r="G445" s="110"/>
      <c r="H445" s="110"/>
      <c r="I445" s="110"/>
    </row>
    <row r="446" spans="7:9" x14ac:dyDescent="0.2">
      <c r="G446" s="110"/>
      <c r="H446" s="110"/>
      <c r="I446" s="110"/>
    </row>
    <row r="447" spans="7:9" x14ac:dyDescent="0.2">
      <c r="G447" s="110"/>
      <c r="H447" s="110"/>
      <c r="I447" s="110"/>
    </row>
    <row r="448" spans="7:9" x14ac:dyDescent="0.2">
      <c r="G448" s="110"/>
      <c r="H448" s="110"/>
      <c r="I448" s="110"/>
    </row>
    <row r="449" spans="7:9" x14ac:dyDescent="0.2">
      <c r="G449" s="110"/>
      <c r="H449" s="110"/>
      <c r="I449" s="110"/>
    </row>
    <row r="450" spans="7:9" x14ac:dyDescent="0.2">
      <c r="G450" s="110"/>
      <c r="H450" s="110"/>
      <c r="I450" s="110"/>
    </row>
    <row r="451" spans="7:9" x14ac:dyDescent="0.2">
      <c r="G451" s="110"/>
      <c r="H451" s="110"/>
      <c r="I451" s="110"/>
    </row>
    <row r="452" spans="7:9" x14ac:dyDescent="0.2">
      <c r="G452" s="110"/>
      <c r="H452" s="110"/>
      <c r="I452" s="110"/>
    </row>
    <row r="453" spans="7:9" x14ac:dyDescent="0.2">
      <c r="G453" s="110"/>
      <c r="H453" s="110"/>
      <c r="I453" s="110"/>
    </row>
    <row r="454" spans="7:9" x14ac:dyDescent="0.2">
      <c r="G454" s="110"/>
      <c r="H454" s="110"/>
      <c r="I454" s="110"/>
    </row>
    <row r="455" spans="7:9" x14ac:dyDescent="0.2">
      <c r="G455" s="110"/>
      <c r="H455" s="110"/>
      <c r="I455" s="110"/>
    </row>
    <row r="456" spans="7:9" x14ac:dyDescent="0.2">
      <c r="G456" s="110"/>
      <c r="H456" s="110"/>
      <c r="I456" s="110"/>
    </row>
    <row r="457" spans="7:9" x14ac:dyDescent="0.2">
      <c r="G457" s="110"/>
      <c r="H457" s="110"/>
      <c r="I457" s="110"/>
    </row>
    <row r="458" spans="7:9" x14ac:dyDescent="0.2">
      <c r="G458" s="110"/>
      <c r="H458" s="110"/>
      <c r="I458" s="110"/>
    </row>
    <row r="459" spans="7:9" x14ac:dyDescent="0.2">
      <c r="G459" s="110"/>
      <c r="H459" s="110"/>
      <c r="I459" s="110"/>
    </row>
    <row r="460" spans="7:9" x14ac:dyDescent="0.2">
      <c r="G460" s="110"/>
      <c r="H460" s="110"/>
      <c r="I460" s="110"/>
    </row>
    <row r="461" spans="7:9" x14ac:dyDescent="0.2">
      <c r="G461" s="110"/>
      <c r="H461" s="110"/>
      <c r="I461" s="110"/>
    </row>
    <row r="462" spans="7:9" x14ac:dyDescent="0.2">
      <c r="G462" s="110"/>
      <c r="H462" s="110"/>
      <c r="I462" s="110"/>
    </row>
    <row r="463" spans="7:9" x14ac:dyDescent="0.2">
      <c r="G463" s="110"/>
      <c r="H463" s="110"/>
      <c r="I463" s="110"/>
    </row>
    <row r="464" spans="7:9" x14ac:dyDescent="0.2">
      <c r="G464" s="110"/>
      <c r="H464" s="110"/>
      <c r="I464" s="110"/>
    </row>
    <row r="465" spans="7:9" x14ac:dyDescent="0.2">
      <c r="G465" s="110"/>
      <c r="H465" s="110"/>
      <c r="I465" s="110"/>
    </row>
    <row r="466" spans="7:9" x14ac:dyDescent="0.2">
      <c r="G466" s="110"/>
      <c r="H466" s="110"/>
      <c r="I466" s="110"/>
    </row>
    <row r="467" spans="7:9" x14ac:dyDescent="0.2">
      <c r="G467" s="110"/>
      <c r="H467" s="110"/>
      <c r="I467" s="110"/>
    </row>
    <row r="468" spans="7:9" x14ac:dyDescent="0.2">
      <c r="G468" s="110"/>
      <c r="H468" s="110"/>
      <c r="I468" s="110"/>
    </row>
    <row r="469" spans="7:9" x14ac:dyDescent="0.2">
      <c r="G469" s="110"/>
      <c r="H469" s="110"/>
      <c r="I469" s="110"/>
    </row>
    <row r="470" spans="7:9" x14ac:dyDescent="0.2">
      <c r="G470" s="110"/>
      <c r="H470" s="110"/>
      <c r="I470" s="110"/>
    </row>
    <row r="471" spans="7:9" x14ac:dyDescent="0.2">
      <c r="G471" s="110"/>
      <c r="H471" s="110"/>
      <c r="I471" s="110"/>
    </row>
    <row r="472" spans="7:9" x14ac:dyDescent="0.2">
      <c r="G472" s="110"/>
      <c r="H472" s="110"/>
      <c r="I472" s="110"/>
    </row>
    <row r="473" spans="7:9" x14ac:dyDescent="0.2">
      <c r="G473" s="110"/>
      <c r="H473" s="110"/>
      <c r="I473" s="110"/>
    </row>
    <row r="474" spans="7:9" x14ac:dyDescent="0.2">
      <c r="G474" s="110"/>
      <c r="H474" s="110"/>
      <c r="I474" s="110"/>
    </row>
    <row r="475" spans="7:9" x14ac:dyDescent="0.2">
      <c r="G475" s="110"/>
      <c r="H475" s="110"/>
      <c r="I475" s="110"/>
    </row>
    <row r="476" spans="7:9" x14ac:dyDescent="0.2">
      <c r="G476" s="110"/>
      <c r="H476" s="110"/>
      <c r="I476" s="110"/>
    </row>
    <row r="477" spans="7:9" x14ac:dyDescent="0.2">
      <c r="G477" s="110"/>
      <c r="H477" s="110"/>
      <c r="I477" s="110"/>
    </row>
    <row r="478" spans="7:9" x14ac:dyDescent="0.2">
      <c r="G478" s="110"/>
      <c r="H478" s="110"/>
      <c r="I478" s="110"/>
    </row>
    <row r="479" spans="7:9" x14ac:dyDescent="0.2">
      <c r="G479" s="110"/>
      <c r="H479" s="110"/>
      <c r="I479" s="110"/>
    </row>
    <row r="480" spans="7:9" x14ac:dyDescent="0.2">
      <c r="G480" s="110"/>
      <c r="H480" s="110"/>
      <c r="I480" s="110"/>
    </row>
    <row r="481" spans="7:9" x14ac:dyDescent="0.2">
      <c r="G481" s="110"/>
      <c r="H481" s="110"/>
      <c r="I481" s="110"/>
    </row>
    <row r="482" spans="7:9" x14ac:dyDescent="0.2">
      <c r="G482" s="110"/>
      <c r="H482" s="110"/>
      <c r="I482" s="110"/>
    </row>
    <row r="483" spans="7:9" x14ac:dyDescent="0.2">
      <c r="G483" s="110"/>
      <c r="H483" s="110"/>
      <c r="I483" s="110"/>
    </row>
    <row r="484" spans="7:9" x14ac:dyDescent="0.2">
      <c r="G484" s="110"/>
      <c r="H484" s="110"/>
      <c r="I484" s="110"/>
    </row>
    <row r="485" spans="7:9" x14ac:dyDescent="0.2">
      <c r="G485" s="110"/>
      <c r="H485" s="110"/>
      <c r="I485" s="110"/>
    </row>
    <row r="486" spans="7:9" x14ac:dyDescent="0.2">
      <c r="G486" s="110"/>
      <c r="H486" s="110"/>
      <c r="I486" s="110"/>
    </row>
    <row r="487" spans="7:9" x14ac:dyDescent="0.2">
      <c r="G487" s="110"/>
      <c r="H487" s="110"/>
      <c r="I487" s="110"/>
    </row>
    <row r="488" spans="7:9" x14ac:dyDescent="0.2">
      <c r="G488" s="110"/>
      <c r="H488" s="110"/>
      <c r="I488" s="110"/>
    </row>
    <row r="489" spans="7:9" x14ac:dyDescent="0.2">
      <c r="G489" s="110"/>
      <c r="H489" s="110"/>
      <c r="I489" s="110"/>
    </row>
    <row r="490" spans="7:9" x14ac:dyDescent="0.2">
      <c r="G490" s="110"/>
      <c r="H490" s="110"/>
      <c r="I490" s="110"/>
    </row>
    <row r="491" spans="7:9" x14ac:dyDescent="0.2">
      <c r="G491" s="110"/>
      <c r="H491" s="110"/>
      <c r="I491" s="110"/>
    </row>
    <row r="492" spans="7:9" x14ac:dyDescent="0.2">
      <c r="G492" s="110"/>
      <c r="H492" s="110"/>
      <c r="I492" s="110"/>
    </row>
    <row r="493" spans="7:9" x14ac:dyDescent="0.2">
      <c r="G493" s="110"/>
      <c r="H493" s="110"/>
      <c r="I493" s="110"/>
    </row>
    <row r="494" spans="7:9" x14ac:dyDescent="0.2">
      <c r="G494" s="110"/>
      <c r="H494" s="110"/>
      <c r="I494" s="110"/>
    </row>
    <row r="495" spans="7:9" x14ac:dyDescent="0.2">
      <c r="G495" s="110"/>
      <c r="H495" s="110"/>
      <c r="I495" s="110"/>
    </row>
    <row r="496" spans="7:9" x14ac:dyDescent="0.2">
      <c r="G496" s="110"/>
      <c r="H496" s="110"/>
      <c r="I496" s="110"/>
    </row>
    <row r="497" spans="7:9" x14ac:dyDescent="0.2">
      <c r="G497" s="110"/>
      <c r="H497" s="110"/>
      <c r="I497" s="110"/>
    </row>
    <row r="498" spans="7:9" x14ac:dyDescent="0.2">
      <c r="G498" s="110"/>
      <c r="H498" s="110"/>
      <c r="I498" s="110"/>
    </row>
    <row r="499" spans="7:9" x14ac:dyDescent="0.2">
      <c r="G499" s="110"/>
      <c r="H499" s="110"/>
      <c r="I499" s="110"/>
    </row>
    <row r="500" spans="7:9" x14ac:dyDescent="0.2">
      <c r="G500" s="110"/>
      <c r="H500" s="110"/>
      <c r="I500" s="110"/>
    </row>
    <row r="501" spans="7:9" x14ac:dyDescent="0.2">
      <c r="G501" s="110"/>
      <c r="H501" s="110"/>
      <c r="I501" s="110"/>
    </row>
    <row r="502" spans="7:9" x14ac:dyDescent="0.2">
      <c r="G502" s="110"/>
      <c r="H502" s="110"/>
      <c r="I502" s="110"/>
    </row>
    <row r="503" spans="7:9" x14ac:dyDescent="0.2">
      <c r="G503" s="110"/>
      <c r="H503" s="110"/>
      <c r="I503" s="110"/>
    </row>
    <row r="504" spans="7:9" x14ac:dyDescent="0.2">
      <c r="G504" s="110"/>
      <c r="H504" s="110"/>
      <c r="I504" s="110"/>
    </row>
    <row r="505" spans="7:9" x14ac:dyDescent="0.2">
      <c r="G505" s="110"/>
      <c r="H505" s="110"/>
      <c r="I505" s="110"/>
    </row>
    <row r="506" spans="7:9" x14ac:dyDescent="0.2">
      <c r="G506" s="110"/>
      <c r="H506" s="110"/>
      <c r="I506" s="110"/>
    </row>
    <row r="507" spans="7:9" x14ac:dyDescent="0.2">
      <c r="G507" s="110"/>
      <c r="H507" s="110"/>
      <c r="I507" s="110"/>
    </row>
    <row r="508" spans="7:9" x14ac:dyDescent="0.2">
      <c r="G508" s="110"/>
      <c r="H508" s="110"/>
      <c r="I508" s="110"/>
    </row>
    <row r="509" spans="7:9" x14ac:dyDescent="0.2">
      <c r="G509" s="110"/>
      <c r="H509" s="110"/>
      <c r="I509" s="110"/>
    </row>
    <row r="510" spans="7:9" x14ac:dyDescent="0.2">
      <c r="G510" s="110"/>
      <c r="H510" s="110"/>
      <c r="I510" s="110"/>
    </row>
    <row r="511" spans="7:9" x14ac:dyDescent="0.2">
      <c r="G511" s="110"/>
      <c r="H511" s="110"/>
      <c r="I511" s="110"/>
    </row>
    <row r="512" spans="7:9" x14ac:dyDescent="0.2">
      <c r="G512" s="110"/>
      <c r="H512" s="110"/>
      <c r="I512" s="110"/>
    </row>
    <row r="513" spans="7:9" x14ac:dyDescent="0.2">
      <c r="G513" s="110"/>
      <c r="H513" s="110"/>
      <c r="I513" s="110"/>
    </row>
    <row r="514" spans="7:9" x14ac:dyDescent="0.2">
      <c r="G514" s="110"/>
      <c r="H514" s="110"/>
      <c r="I514" s="110"/>
    </row>
    <row r="515" spans="7:9" x14ac:dyDescent="0.2">
      <c r="G515" s="110"/>
      <c r="H515" s="110"/>
      <c r="I515" s="110"/>
    </row>
    <row r="516" spans="7:9" x14ac:dyDescent="0.2">
      <c r="G516" s="110"/>
      <c r="H516" s="110"/>
      <c r="I516" s="110"/>
    </row>
    <row r="517" spans="7:9" x14ac:dyDescent="0.2">
      <c r="G517" s="110"/>
      <c r="H517" s="110"/>
      <c r="I517" s="110"/>
    </row>
    <row r="518" spans="7:9" x14ac:dyDescent="0.2">
      <c r="G518" s="110"/>
      <c r="H518" s="110"/>
      <c r="I518" s="110"/>
    </row>
    <row r="519" spans="7:9" x14ac:dyDescent="0.2">
      <c r="G519" s="110"/>
      <c r="H519" s="110"/>
      <c r="I519" s="110"/>
    </row>
    <row r="520" spans="7:9" x14ac:dyDescent="0.2">
      <c r="G520" s="110"/>
      <c r="H520" s="110"/>
      <c r="I520" s="110"/>
    </row>
    <row r="521" spans="7:9" x14ac:dyDescent="0.2">
      <c r="G521" s="110"/>
      <c r="H521" s="110"/>
      <c r="I521" s="110"/>
    </row>
    <row r="522" spans="7:9" x14ac:dyDescent="0.2">
      <c r="G522" s="110"/>
      <c r="H522" s="110"/>
      <c r="I522" s="110"/>
    </row>
    <row r="523" spans="7:9" x14ac:dyDescent="0.2">
      <c r="G523" s="110"/>
      <c r="H523" s="110"/>
      <c r="I523" s="110"/>
    </row>
    <row r="524" spans="7:9" x14ac:dyDescent="0.2">
      <c r="G524" s="110"/>
      <c r="H524" s="110"/>
      <c r="I524" s="110"/>
    </row>
    <row r="525" spans="7:9" x14ac:dyDescent="0.2">
      <c r="G525" s="110"/>
      <c r="H525" s="110"/>
      <c r="I525" s="110"/>
    </row>
    <row r="526" spans="7:9" x14ac:dyDescent="0.2">
      <c r="G526" s="110"/>
      <c r="H526" s="110"/>
      <c r="I526" s="110"/>
    </row>
    <row r="527" spans="7:9" x14ac:dyDescent="0.2">
      <c r="G527" s="110"/>
      <c r="H527" s="110"/>
      <c r="I527" s="110"/>
    </row>
    <row r="528" spans="7:9" x14ac:dyDescent="0.2">
      <c r="G528" s="110"/>
      <c r="H528" s="110"/>
      <c r="I528" s="110"/>
    </row>
    <row r="529" spans="7:9" x14ac:dyDescent="0.2">
      <c r="G529" s="110"/>
      <c r="H529" s="110"/>
      <c r="I529" s="110"/>
    </row>
    <row r="530" spans="7:9" x14ac:dyDescent="0.2">
      <c r="G530" s="110"/>
      <c r="H530" s="110"/>
      <c r="I530" s="110"/>
    </row>
    <row r="531" spans="7:9" x14ac:dyDescent="0.2">
      <c r="G531" s="110"/>
      <c r="H531" s="110"/>
      <c r="I531" s="110"/>
    </row>
    <row r="532" spans="7:9" x14ac:dyDescent="0.2">
      <c r="G532" s="110"/>
      <c r="H532" s="110"/>
      <c r="I532" s="110"/>
    </row>
    <row r="533" spans="7:9" x14ac:dyDescent="0.2">
      <c r="G533" s="110"/>
      <c r="H533" s="110"/>
      <c r="I533" s="110"/>
    </row>
    <row r="534" spans="7:9" x14ac:dyDescent="0.2">
      <c r="G534" s="110"/>
      <c r="H534" s="110"/>
      <c r="I534" s="110"/>
    </row>
    <row r="535" spans="7:9" x14ac:dyDescent="0.2">
      <c r="G535" s="110"/>
      <c r="H535" s="110"/>
      <c r="I535" s="110"/>
    </row>
    <row r="536" spans="7:9" x14ac:dyDescent="0.2">
      <c r="G536" s="110"/>
      <c r="H536" s="110"/>
      <c r="I536" s="110"/>
    </row>
    <row r="537" spans="7:9" x14ac:dyDescent="0.2">
      <c r="G537" s="110"/>
      <c r="H537" s="110"/>
      <c r="I537" s="110"/>
    </row>
    <row r="538" spans="7:9" x14ac:dyDescent="0.2">
      <c r="G538" s="110"/>
      <c r="H538" s="110"/>
      <c r="I538" s="110"/>
    </row>
    <row r="539" spans="7:9" x14ac:dyDescent="0.2">
      <c r="G539" s="110"/>
      <c r="H539" s="110"/>
      <c r="I539" s="110"/>
    </row>
    <row r="540" spans="7:9" x14ac:dyDescent="0.2">
      <c r="G540" s="110"/>
      <c r="H540" s="110"/>
      <c r="I540" s="110"/>
    </row>
    <row r="541" spans="7:9" x14ac:dyDescent="0.2">
      <c r="G541" s="110"/>
      <c r="H541" s="110"/>
      <c r="I541" s="110"/>
    </row>
    <row r="542" spans="7:9" x14ac:dyDescent="0.2">
      <c r="G542" s="110"/>
      <c r="H542" s="110"/>
      <c r="I542" s="110"/>
    </row>
    <row r="543" spans="7:9" x14ac:dyDescent="0.2">
      <c r="G543" s="110"/>
      <c r="H543" s="110"/>
      <c r="I543" s="110"/>
    </row>
    <row r="544" spans="7:9" x14ac:dyDescent="0.2">
      <c r="G544" s="110"/>
      <c r="H544" s="110"/>
      <c r="I544" s="110"/>
    </row>
    <row r="545" spans="7:9" x14ac:dyDescent="0.2">
      <c r="G545" s="110"/>
      <c r="H545" s="110"/>
      <c r="I545" s="110"/>
    </row>
    <row r="546" spans="7:9" x14ac:dyDescent="0.2">
      <c r="G546" s="110"/>
      <c r="H546" s="110"/>
      <c r="I546" s="110"/>
    </row>
    <row r="547" spans="7:9" x14ac:dyDescent="0.2">
      <c r="G547" s="110"/>
      <c r="H547" s="110"/>
      <c r="I547" s="110"/>
    </row>
    <row r="548" spans="7:9" x14ac:dyDescent="0.2">
      <c r="G548" s="110"/>
      <c r="H548" s="110"/>
      <c r="I548" s="110"/>
    </row>
    <row r="549" spans="7:9" x14ac:dyDescent="0.2">
      <c r="G549" s="110"/>
      <c r="H549" s="110"/>
      <c r="I549" s="110"/>
    </row>
    <row r="550" spans="7:9" x14ac:dyDescent="0.2">
      <c r="G550" s="110"/>
      <c r="H550" s="110"/>
      <c r="I550" s="110"/>
    </row>
  </sheetData>
  <mergeCells count="1">
    <mergeCell ref="A1:J2"/>
  </mergeCells>
  <printOptions horizontalCentered="1"/>
  <pageMargins left="0.78740157480314965" right="0.78740157480314965" top="0.31496062992125984" bottom="0.31496062992125984" header="0.59055118110236227" footer="0.59055118110236227"/>
  <pageSetup paperSize="9" scale="57" fitToHeight="0" orientation="landscape" r:id="rId1"/>
  <rowBreaks count="5" manualBreakCount="5">
    <brk id="40" max="9" man="1"/>
    <brk id="48" max="9" man="1"/>
    <brk id="83" max="9" man="1"/>
    <brk id="118" max="9" man="1"/>
    <brk id="14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Sachkonten</vt:lpstr>
      <vt:lpstr>Sachkonten!Druckbereich</vt:lpstr>
      <vt:lpstr>Sachkonten!Drucktitel</vt:lpstr>
    </vt:vector>
  </TitlesOfParts>
  <Company>Lexware GmbH &amp; Co. KG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</dc:creator>
  <cp:lastModifiedBy>Jörg Schulz</cp:lastModifiedBy>
  <cp:lastPrinted>2018-03-01T11:16:29Z</cp:lastPrinted>
  <dcterms:created xsi:type="dcterms:W3CDTF">2001-09-20T11:35:11Z</dcterms:created>
  <dcterms:modified xsi:type="dcterms:W3CDTF">2018-03-05T16:35:52Z</dcterms:modified>
</cp:coreProperties>
</file>